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Global" sheetId="1" r:id="rId1"/>
    <sheet name="Détaillé" sheetId="2" r:id="rId2"/>
    <sheet name="S1" sheetId="3" r:id="rId3"/>
    <sheet name="S2" sheetId="4" r:id="rId4"/>
    <sheet name="S3" sheetId="5" r:id="rId5"/>
    <sheet name="S4" sheetId="6" r:id="rId6"/>
    <sheet name="Feuil1" sheetId="7" r:id="rId7"/>
  </sheets>
  <definedNames>
    <definedName name="_xlnm.Print_Area" localSheetId="0">'Global'!$A$1:$P$25</definedName>
  </definedNames>
  <calcPr calcMode="manual" fullCalcOnLoad="1"/>
</workbook>
</file>

<file path=xl/sharedStrings.xml><?xml version="1.0" encoding="utf-8"?>
<sst xmlns="http://schemas.openxmlformats.org/spreadsheetml/2006/main" count="378" uniqueCount="144">
  <si>
    <t xml:space="preserve">CALENDRIER  </t>
  </si>
  <si>
    <t xml:space="preserve">1er Semestre </t>
  </si>
  <si>
    <t xml:space="preserve">2e Semestre </t>
  </si>
  <si>
    <t xml:space="preserve">3e Semestre </t>
  </si>
  <si>
    <t xml:space="preserve">4e Semestre </t>
  </si>
  <si>
    <t>Total des 2ans</t>
  </si>
  <si>
    <t>Semaines</t>
  </si>
  <si>
    <t>Heures</t>
  </si>
  <si>
    <t xml:space="preserve">Semaines </t>
  </si>
  <si>
    <t xml:space="preserve"> Heures</t>
  </si>
  <si>
    <t xml:space="preserve">TPG 
</t>
  </si>
  <si>
    <t>ECTS</t>
  </si>
  <si>
    <t>Enseignements théoriques, travaux recherche, évaluation</t>
  </si>
  <si>
    <r>
      <t>UE1:</t>
    </r>
    <r>
      <rPr>
        <sz val="10"/>
        <color indexed="8"/>
        <rFont val="Arial"/>
        <family val="2"/>
      </rPr>
      <t>SCIENCES HUMAINES, SOCIALES ET DROIT</t>
    </r>
  </si>
  <si>
    <r>
      <t>UE2</t>
    </r>
    <r>
      <rPr>
        <sz val="10"/>
        <color indexed="8"/>
        <rFont val="Arial"/>
        <family val="2"/>
      </rPr>
      <t xml:space="preserve"> SCIENCE PHYSIQUES, BIOLOGIQUES ET MEDICALES</t>
    </r>
  </si>
  <si>
    <r>
      <t xml:space="preserve">UE3 </t>
    </r>
    <r>
      <rPr>
        <sz val="10"/>
        <color indexed="8"/>
        <rFont val="Arial"/>
        <family val="2"/>
      </rPr>
      <t>FONDAMENTAUX DE L'ANESTHESIE, REANIMATION ET URGENCE</t>
    </r>
  </si>
  <si>
    <r>
      <t>UE4</t>
    </r>
    <r>
      <rPr>
        <sz val="10"/>
        <color indexed="8"/>
        <rFont val="Arial"/>
        <family val="2"/>
      </rPr>
      <t xml:space="preserve"> EXERCICE DU METIER D'IADE dans des domaines spécifiques</t>
    </r>
  </si>
  <si>
    <r>
      <t>UE5</t>
    </r>
    <r>
      <rPr>
        <sz val="10"/>
        <color indexed="8"/>
        <rFont val="Arial"/>
        <family val="2"/>
      </rPr>
      <t xml:space="preserve"> ETUDES ET RECHERCHE EN SANTE</t>
    </r>
  </si>
  <si>
    <r>
      <t>UE6</t>
    </r>
    <r>
      <rPr>
        <sz val="10"/>
        <color indexed="8"/>
        <rFont val="Arial"/>
        <family val="2"/>
      </rPr>
      <t xml:space="preserve"> INTEGRATION DES SAVOIRS </t>
    </r>
  </si>
  <si>
    <r>
      <t>UE7</t>
    </r>
    <r>
      <rPr>
        <sz val="10"/>
        <color indexed="8"/>
        <rFont val="Arial"/>
        <family val="2"/>
      </rPr>
      <t xml:space="preserve"> MEMOIRE</t>
    </r>
  </si>
  <si>
    <t>ENSEIGNEMENTS CLINIQUES (STAGES)</t>
  </si>
  <si>
    <r>
      <t>TRAVAIL PERSONNEL GUIDE</t>
    </r>
    <r>
      <rPr>
        <i/>
        <u val="single"/>
        <sz val="11"/>
        <color indexed="12"/>
        <rFont val="Arial"/>
        <family val="2"/>
      </rPr>
      <t xml:space="preserve">(1) </t>
    </r>
    <r>
      <rPr>
        <b/>
        <sz val="11"/>
        <color indexed="12"/>
        <rFont val="Arial"/>
        <family val="2"/>
      </rPr>
      <t xml:space="preserve">  TPG </t>
    </r>
  </si>
  <si>
    <t xml:space="preserve">Congés annuels CA </t>
  </si>
  <si>
    <t>350+10</t>
  </si>
  <si>
    <t>Total des 2 ans</t>
  </si>
  <si>
    <t>Travail personnel guidé :  Définition</t>
  </si>
  <si>
    <t xml:space="preserve">Travaux de groupe à l'école </t>
  </si>
  <si>
    <t>Travail personnel et individuel</t>
  </si>
  <si>
    <t>Analyse des pratiques</t>
  </si>
  <si>
    <r>
      <rPr>
        <b/>
        <sz val="18"/>
        <color indexed="8"/>
        <rFont val="Calibri"/>
        <family val="2"/>
      </rPr>
      <t>principes et méthodologie de l'évaluation</t>
    </r>
    <r>
      <rPr>
        <sz val="18"/>
        <color indexed="8"/>
        <rFont val="Calibri"/>
        <family val="2"/>
      </rPr>
      <t xml:space="preserve"> </t>
    </r>
  </si>
  <si>
    <t xml:space="preserve">ORGANISATION </t>
  </si>
  <si>
    <t xml:space="preserve">TPG </t>
  </si>
  <si>
    <t>UE1:SCIENCES HUMAINES, SOCIALES ET DROIT</t>
  </si>
  <si>
    <t>travail de groupe restreint évaluant le con tenu des enseignenents de l'UE concernée (éducative et pédagoique</t>
  </si>
  <si>
    <t>Evaluations simultanées</t>
  </si>
  <si>
    <t>UE 1.4 Santé publique : économie de la santé et épidémiologie</t>
  </si>
  <si>
    <t>analyse commentée d'une étude statique en groupe restreint en lien avec l'économie de la santé et l'épidémiologie</t>
  </si>
  <si>
    <t>UE 5.1 et 5.5</t>
  </si>
  <si>
    <t>UE 1.5  Droit, Ethique et Déontologie</t>
  </si>
  <si>
    <t xml:space="preserve">travail écrit  d'analyse d'une situation clinique rélalisé en individuel </t>
  </si>
  <si>
    <t>UE 6.4</t>
  </si>
  <si>
    <t>UE2 SCIENCE PHYSIQUES, BIOLOGIQUES ET MEDICALES</t>
  </si>
  <si>
    <t>UE 2.1. Physique, biophysique, chimie, biochimie et biologie cellulaire</t>
  </si>
  <si>
    <t>évaluation individuelle et écrite des connaissances  par semestre</t>
  </si>
  <si>
    <t xml:space="preserve">UE 2.2. Physiologie intégrée et physiopathologie </t>
  </si>
  <si>
    <t>évaluation individuelle et écrite des connaissances par semestre</t>
  </si>
  <si>
    <t>UE 2.3. Pharmacologie Générale</t>
  </si>
  <si>
    <t xml:space="preserve">évaluation individuelle et écrite des connaissances par semestre </t>
  </si>
  <si>
    <t>UE 2.4. Pharmacologie spécifique à l’anesthésie réanimation et l’urgence</t>
  </si>
  <si>
    <t>UE3 FONDAMENTAUX DE L'ANESTHESIE, REANIMATION ET URGENCE</t>
  </si>
  <si>
    <t>UE 3.1. Les techniques d’anesthésie, réanimation et urgence, principes et mises en œuvre (1ère partie)</t>
  </si>
  <si>
    <t>UE 3.1.1. Principes </t>
  </si>
  <si>
    <t>évaluation pratique sur le terrain de stage /grille avec argumentation</t>
  </si>
  <si>
    <t>UE 3.1.2 : Les mises en œuvre</t>
  </si>
  <si>
    <t>UE 3.2. Les techniques d’anesthésie, réanimation et urgence, principes et  mises en œuvre (2ème partie)</t>
  </si>
  <si>
    <r>
      <t>UE 3.2.1. Principes</t>
    </r>
    <r>
      <rPr>
        <i/>
        <sz val="10"/>
        <color indexed="12"/>
        <rFont val="Calibri"/>
        <family val="2"/>
      </rPr>
      <t> </t>
    </r>
  </si>
  <si>
    <t>évaluation écrite individuelle associant contrôle de connaissances et analyse de situation</t>
  </si>
  <si>
    <t>UE 3.2.2 : Les mises en œuvre </t>
  </si>
  <si>
    <t>UE 3.3 Les modalités spécifiques d’anesthésie, réanimation et urgence liées aux différents types d’intervention et aux différents terrains</t>
  </si>
  <si>
    <t xml:space="preserve">UE 3.3.1  Les chirurgies </t>
  </si>
  <si>
    <t>UE 3.3.2  Les terrains du patient</t>
  </si>
  <si>
    <t>UE4 EXERCICE DU METIER D'IADE dans des domaines spécifiques</t>
  </si>
  <si>
    <t>UE 4.1 Pathologie et grands syndrômes</t>
  </si>
  <si>
    <t>UE 4.2 Techniques et Organisation des soins</t>
  </si>
  <si>
    <t>UE 4.3. Gestion de la douleur</t>
  </si>
  <si>
    <t>UE 4.4 Vigilances</t>
  </si>
  <si>
    <t>contrôle individuel de connaissances /  CUP en pratique terrain ou en simulation</t>
  </si>
  <si>
    <t>UE 4.5 Qualité et Gestion des Risques</t>
  </si>
  <si>
    <t xml:space="preserve"> travail de groupe restreint analyse d'un incident critique à partir d'une fiche d'incident </t>
  </si>
  <si>
    <t>UE5 ETUDES ET RECHERCHE EN SANTE</t>
  </si>
  <si>
    <t xml:space="preserve">UE  5.1. Statistiques </t>
  </si>
  <si>
    <t>UE 5.2 Methodologie de recherche. Les essais cliniques.</t>
  </si>
  <si>
    <t>UE 5.3. Analyse commentée d’articles scientifiques</t>
  </si>
  <si>
    <t>analyse commentée d'un  article scientifique en groupe restreint présentation écrite     et /ou orale</t>
  </si>
  <si>
    <t xml:space="preserve">UE 5.4 Langue vivante </t>
  </si>
  <si>
    <t>présence  et participation (semestre 1,2,3) et abstract du mémoire (semestre 4)</t>
  </si>
  <si>
    <t xml:space="preserve">UE 5.5 Informatique </t>
  </si>
  <si>
    <t>utilisation des logiciels de bureautique pour présentation d'un travail collectif en lien avec une évaluation de de l'U.E.1</t>
  </si>
  <si>
    <t xml:space="preserve">UE 1.4 </t>
  </si>
  <si>
    <t xml:space="preserve">UE6 INTEGRATION DES SAVOIRS </t>
  </si>
  <si>
    <t>UE 1.5</t>
  </si>
  <si>
    <t>UE 1.1 Psycho-sociologie et anthropologie</t>
  </si>
  <si>
    <t>UE 1.2   Pédagogie</t>
  </si>
  <si>
    <t>UE 1.3  Organisation, interdisciplinarité et travail en équipe dans des situations d’urgence, d’anesthésie et de réanimation</t>
  </si>
  <si>
    <t>UE 7. Mémoire</t>
  </si>
  <si>
    <r>
      <t xml:space="preserve">évaluation écrite individuelle associant contrôle de connaissances et analyse de situation </t>
    </r>
    <r>
      <rPr>
        <b/>
        <sz val="10"/>
        <color indexed="10"/>
        <rFont val="Calibri"/>
        <family val="2"/>
      </rPr>
      <t>par semestre</t>
    </r>
  </si>
  <si>
    <t>évaluation pratique sur le terrain de stage /grille avec argumentation?</t>
  </si>
  <si>
    <r>
      <t xml:space="preserve">travail </t>
    </r>
    <r>
      <rPr>
        <b/>
        <sz val="10"/>
        <color indexed="12"/>
        <rFont val="Calibri"/>
        <family val="2"/>
      </rPr>
      <t>d'analyse d'une situation clinique réalisée en groupe restreint o</t>
    </r>
    <r>
      <rPr>
        <b/>
        <sz val="10"/>
        <color indexed="10"/>
        <rFont val="Calibri"/>
        <family val="2"/>
      </rPr>
      <t>u en individuel</t>
    </r>
  </si>
  <si>
    <r>
      <t>travail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d'analyse d'une situation clinique rélalisée en groupe restreint o</t>
    </r>
    <r>
      <rPr>
        <b/>
        <sz val="10"/>
        <color indexed="10"/>
        <rFont val="Calibri"/>
        <family val="2"/>
      </rPr>
      <t>u en individuel</t>
    </r>
  </si>
  <si>
    <r>
      <t xml:space="preserve">travail 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 'analyse d'une situation clinique rélalisée en groupe restreint </t>
    </r>
    <r>
      <rPr>
        <b/>
        <sz val="10"/>
        <color indexed="10"/>
        <rFont val="Calibri"/>
        <family val="2"/>
      </rPr>
      <t>ou en individuel</t>
    </r>
  </si>
  <si>
    <r>
      <t xml:space="preserve">travail </t>
    </r>
    <r>
      <rPr>
        <b/>
        <sz val="10"/>
        <color indexed="12"/>
        <rFont val="Calibri"/>
        <family val="2"/>
      </rPr>
      <t xml:space="preserve">d'analyse d'une situation clinique rélalisée individuelle </t>
    </r>
  </si>
  <si>
    <t>Entretien pédagogique individualisé</t>
  </si>
  <si>
    <t>stage et rapport de stage recherche (4 ECTS+2 ECTS)</t>
  </si>
  <si>
    <t xml:space="preserve">         
</t>
  </si>
  <si>
    <t>Par UE 
CM/TD+TPG</t>
  </si>
  <si>
    <t>UE7 MEMOIRE PROFESSIONNEL</t>
  </si>
  <si>
    <r>
      <t>TRAVAIL PERSONNEL GUIDE</t>
    </r>
    <r>
      <rPr>
        <i/>
        <u val="single"/>
        <sz val="10"/>
        <color indexed="12"/>
        <rFont val="Arial"/>
        <family val="2"/>
      </rPr>
      <t xml:space="preserve">(1) </t>
    </r>
    <r>
      <rPr>
        <b/>
        <sz val="10"/>
        <color indexed="12"/>
        <rFont val="Arial"/>
        <family val="2"/>
      </rPr>
      <t xml:space="preserve">  TPG </t>
    </r>
  </si>
  <si>
    <t>analyse commentée d'une étude statistique en groupe restreint en lien avec l'économie de la santé et l'épidémiologie</t>
  </si>
  <si>
    <t>mémoire  sur un sujet d'intérêt professionnel  / soutenance</t>
  </si>
  <si>
    <t xml:space="preserve">ECTS théorie </t>
  </si>
  <si>
    <t>ECTS stage</t>
  </si>
  <si>
    <t>ECTS  par semestre</t>
  </si>
  <si>
    <t>UE 6.1.Phase 1</t>
  </si>
  <si>
    <t xml:space="preserve">UE 6.2. Phase 2 </t>
  </si>
  <si>
    <t>UE 6.3.  Phase 3</t>
  </si>
  <si>
    <t>UE 6.4. Phase 4</t>
  </si>
  <si>
    <t>???</t>
  </si>
  <si>
    <t>évaluation écrite individuelle associée a la 3.1.2</t>
  </si>
  <si>
    <t>évaluation écrite individuelle associée a la 3.1.1</t>
  </si>
  <si>
    <r>
      <t xml:space="preserve">évaluation écrite individuelle associant contrôle de connaissances et analyse de situation </t>
    </r>
    <r>
      <rPr>
        <sz val="14"/>
        <color indexed="10"/>
        <rFont val="Arial"/>
        <family val="2"/>
      </rPr>
      <t>par semestre</t>
    </r>
  </si>
  <si>
    <t>QUESTIONS COURTES</t>
  </si>
  <si>
    <t>QUESTIONS COURTES/Cas CLINIQUES</t>
  </si>
  <si>
    <r>
      <t xml:space="preserve">évaluation individuelle et écrite des connaissances  par semestre </t>
    </r>
    <r>
      <rPr>
        <sz val="14"/>
        <color indexed="53"/>
        <rFont val="Arial"/>
        <family val="2"/>
      </rPr>
      <t>-</t>
    </r>
    <r>
      <rPr>
        <b/>
        <sz val="14"/>
        <color indexed="53"/>
        <rFont val="Arial"/>
        <family val="2"/>
      </rPr>
      <t xml:space="preserve"> QCM Une Réponse</t>
    </r>
  </si>
  <si>
    <r>
      <t>évaluation individuelle et écrite des connaissances par semestre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53"/>
        <rFont val="Arial"/>
        <family val="2"/>
      </rPr>
      <t>- QCM et Cas Cliniques</t>
    </r>
  </si>
  <si>
    <r>
      <t>évaluation individuelle et écrite des connaissances par semestre -</t>
    </r>
    <r>
      <rPr>
        <sz val="14"/>
        <color indexed="53"/>
        <rFont val="Arial"/>
        <family val="2"/>
      </rPr>
      <t xml:space="preserve"> </t>
    </r>
    <r>
      <rPr>
        <b/>
        <sz val="14"/>
        <color indexed="53"/>
        <rFont val="Arial"/>
        <family val="2"/>
      </rPr>
      <t xml:space="preserve">QCM Une Réponse </t>
    </r>
  </si>
  <si>
    <r>
      <t xml:space="preserve">évaluation individuelle et écrite des connaissances par semestre - </t>
    </r>
    <r>
      <rPr>
        <b/>
        <sz val="14"/>
        <color indexed="53"/>
        <rFont val="Arial"/>
        <family val="2"/>
      </rPr>
      <t xml:space="preserve">QCM Une réponse </t>
    </r>
  </si>
  <si>
    <r>
      <t>travail d'analyse d'une situation clinique réalisée</t>
    </r>
    <r>
      <rPr>
        <sz val="14"/>
        <color indexed="53"/>
        <rFont val="Arial"/>
        <family val="2"/>
      </rPr>
      <t xml:space="preserve"> en </t>
    </r>
    <r>
      <rPr>
        <b/>
        <sz val="16"/>
        <color indexed="53"/>
        <rFont val="Arial"/>
        <family val="2"/>
      </rPr>
      <t>groupes restreints</t>
    </r>
    <r>
      <rPr>
        <sz val="14"/>
        <color indexed="20"/>
        <rFont val="Arial"/>
        <family val="2"/>
      </rPr>
      <t xml:space="preserve"> </t>
    </r>
    <r>
      <rPr>
        <sz val="14"/>
        <color indexed="48"/>
        <rFont val="Arial"/>
        <family val="2"/>
      </rPr>
      <t>ou en individuel</t>
    </r>
  </si>
  <si>
    <r>
      <rPr>
        <b/>
        <sz val="18"/>
        <color indexed="8"/>
        <rFont val="Calibri"/>
        <family val="2"/>
      </rPr>
      <t>principes et méthodologie de l'évaluation</t>
    </r>
    <r>
      <rPr>
        <sz val="18"/>
        <color indexed="8"/>
        <rFont val="Calibri"/>
        <family val="2"/>
      </rPr>
      <t xml:space="preserve"> </t>
    </r>
    <r>
      <rPr>
        <sz val="18"/>
        <color indexed="10"/>
        <rFont val="Calibri"/>
        <family val="2"/>
      </rPr>
      <t>PREMIER SEMESTRE</t>
    </r>
  </si>
  <si>
    <r>
      <t xml:space="preserve">évaluation individuelle et écrite des connaissances par semestre                          </t>
    </r>
    <r>
      <rPr>
        <b/>
        <sz val="16"/>
        <color indexed="53"/>
        <rFont val="Arial"/>
        <family val="2"/>
      </rPr>
      <t>QCM / Cas Cliniques</t>
    </r>
  </si>
  <si>
    <r>
      <t xml:space="preserve">évaluation individuelle et écrite des connaissances  par semestre                     </t>
    </r>
    <r>
      <rPr>
        <b/>
        <sz val="16"/>
        <color indexed="53"/>
        <rFont val="Arial"/>
        <family val="2"/>
      </rPr>
      <t>QCM une Réponse</t>
    </r>
  </si>
  <si>
    <r>
      <t xml:space="preserve">évaluation individuelle et écrite des connaissances par semestre </t>
    </r>
    <r>
      <rPr>
        <sz val="16"/>
        <color indexed="53"/>
        <rFont val="Arial"/>
        <family val="2"/>
      </rPr>
      <t xml:space="preserve">                                                              </t>
    </r>
    <r>
      <rPr>
        <b/>
        <sz val="16"/>
        <color indexed="53"/>
        <rFont val="Arial"/>
        <family val="2"/>
      </rPr>
      <t>QCM a Choix Multiples</t>
    </r>
  </si>
  <si>
    <r>
      <rPr>
        <b/>
        <sz val="18"/>
        <color indexed="8"/>
        <rFont val="Calibri"/>
        <family val="2"/>
      </rPr>
      <t>principes et méthodologie de l'évaluation</t>
    </r>
    <r>
      <rPr>
        <sz val="18"/>
        <color indexed="53"/>
        <rFont val="Calibri"/>
        <family val="2"/>
      </rPr>
      <t xml:space="preserve"> Deuxième SEMESTRE</t>
    </r>
  </si>
  <si>
    <r>
      <t>travail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d'analyse d'une situation clinique rélalisée </t>
    </r>
    <r>
      <rPr>
        <b/>
        <sz val="16"/>
        <color indexed="53"/>
        <rFont val="Calibri"/>
        <family val="2"/>
      </rPr>
      <t xml:space="preserve"> en individuel</t>
    </r>
  </si>
  <si>
    <r>
      <t>Evaluations simultanées l</t>
    </r>
    <r>
      <rPr>
        <b/>
        <sz val="14"/>
        <rFont val="Arial"/>
        <family val="2"/>
      </rPr>
      <t>e 21 Janvier 2013</t>
    </r>
  </si>
  <si>
    <r>
      <t>Evaluations simultanées l</t>
    </r>
    <r>
      <rPr>
        <b/>
        <sz val="14"/>
        <rFont val="Calibri"/>
        <family val="2"/>
      </rPr>
      <t>e 25 Fevrier 2013</t>
    </r>
  </si>
  <si>
    <t>Donné en janvier et a rendre pour le 25 Fevrier</t>
  </si>
  <si>
    <t>Le  25 Fevrier</t>
  </si>
  <si>
    <t>Exemple de calcul pour UE2</t>
  </si>
  <si>
    <t>SCIENCES PHYSIQUES BIOLOGIQUES ET MEDICALES</t>
  </si>
  <si>
    <t>UE2.1</t>
  </si>
  <si>
    <t>UE2.2</t>
  </si>
  <si>
    <t>UE2.3</t>
  </si>
  <si>
    <t>UE2.4</t>
  </si>
  <si>
    <t>PREMIER SEMESTRE</t>
  </si>
  <si>
    <t>NOTE</t>
  </si>
  <si>
    <t>0.5</t>
  </si>
  <si>
    <t>1.5</t>
  </si>
  <si>
    <t>CALCUL</t>
  </si>
  <si>
    <t>DEUXIEME SEMESTRE</t>
  </si>
  <si>
    <t>UE2 : 8ECTS VALIDEE</t>
  </si>
  <si>
    <t>MOYENNE 12,50</t>
  </si>
  <si>
    <t>Résultat</t>
  </si>
  <si>
    <t>Donc UE2 Validée  8 ECTS attribués</t>
  </si>
  <si>
    <t>Donc UE2 pour le 1 Semestre - 4/8 ECTS attribués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</si>
</sst>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0&quot; €&quot;_-;\-* #,##0.00&quot; €&quot;_-;_-* \-??&quot; €&quot;_-;_-@_-"/>
  </numFmts>
  <fonts count="9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49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2"/>
      <name val="Calibri"/>
      <family val="0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Calibri"/>
      <family val="2"/>
    </font>
    <font>
      <i/>
      <sz val="10"/>
      <color indexed="8"/>
      <name val="Calibri"/>
      <family val="2"/>
    </font>
    <font>
      <b/>
      <sz val="11"/>
      <color indexed="36"/>
      <name val="Calibri"/>
      <family val="2"/>
    </font>
    <font>
      <i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i/>
      <u val="single"/>
      <sz val="12"/>
      <color indexed="8"/>
      <name val="Calibri"/>
      <family val="2"/>
    </font>
    <font>
      <b/>
      <i/>
      <u val="single"/>
      <sz val="1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0"/>
    </font>
    <font>
      <b/>
      <sz val="14"/>
      <color indexed="14"/>
      <name val="Calibri"/>
      <family val="2"/>
    </font>
    <font>
      <sz val="11"/>
      <color indexed="12"/>
      <name val="Arial"/>
      <family val="2"/>
    </font>
    <font>
      <sz val="14"/>
      <color indexed="14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Calibri"/>
      <family val="2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16"/>
      <color indexed="10"/>
      <name val="Calibri"/>
      <family val="2"/>
    </font>
    <font>
      <b/>
      <sz val="10"/>
      <color indexed="14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u val="single"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Calibri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sz val="14"/>
      <color indexed="48"/>
      <name val="Arial"/>
      <family val="2"/>
    </font>
    <font>
      <sz val="14"/>
      <color indexed="53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6"/>
      <color indexed="53"/>
      <name val="Arial"/>
      <family val="2"/>
    </font>
    <font>
      <sz val="18"/>
      <color indexed="10"/>
      <name val="Calibri"/>
      <family val="2"/>
    </font>
    <font>
      <b/>
      <sz val="16"/>
      <color indexed="8"/>
      <name val="Arial"/>
      <family val="2"/>
    </font>
    <font>
      <b/>
      <sz val="16"/>
      <color indexed="53"/>
      <name val="Calibri"/>
      <family val="2"/>
    </font>
    <font>
      <sz val="16"/>
      <color indexed="53"/>
      <name val="Arial"/>
      <family val="2"/>
    </font>
    <font>
      <b/>
      <sz val="10"/>
      <color indexed="53"/>
      <name val="Calibri"/>
      <family val="2"/>
    </font>
    <font>
      <sz val="18"/>
      <color indexed="53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 style="hair"/>
      <right style="thick"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hair"/>
      <right/>
      <top style="thick"/>
      <bottom/>
    </border>
    <border>
      <left style="thick"/>
      <right style="thick"/>
      <top/>
      <bottom/>
    </border>
    <border>
      <left style="thick"/>
      <right/>
      <top/>
      <bottom/>
    </border>
    <border>
      <left style="hair"/>
      <right style="thick"/>
      <top/>
      <bottom/>
    </border>
    <border>
      <left style="thick"/>
      <right style="thick"/>
      <top style="thick"/>
      <bottom/>
    </border>
    <border>
      <left style="thick"/>
      <right style="hair"/>
      <top style="thick"/>
      <bottom/>
    </border>
    <border>
      <left style="thick"/>
      <right style="hair"/>
      <top/>
      <bottom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hair"/>
      <right style="thick"/>
      <top style="thin"/>
      <bottom style="thin"/>
    </border>
    <border>
      <left style="thick"/>
      <right style="hair"/>
      <top style="thin"/>
      <bottom style="thin"/>
    </border>
    <border>
      <left style="hair"/>
      <right style="thick"/>
      <top/>
      <bottom style="thick"/>
    </border>
    <border>
      <left style="hair"/>
      <right style="thick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hair"/>
      <right style="thin"/>
      <top style="thick"/>
      <bottom style="thin"/>
    </border>
    <border>
      <left style="hair"/>
      <right style="thin"/>
      <top style="thin"/>
      <bottom style="thin"/>
    </border>
    <border>
      <left style="thick"/>
      <right style="thick"/>
      <top style="thick"/>
      <bottom style="thick"/>
    </border>
    <border>
      <left style="hair"/>
      <right style="thick"/>
      <top style="thick"/>
      <bottom style="thick"/>
    </border>
    <border>
      <left style="hair"/>
      <right/>
      <top style="thick"/>
      <bottom style="thick"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hair"/>
      <right/>
      <top/>
      <bottom style="thick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9" fillId="10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10" borderId="0" applyNumberFormat="0" applyBorder="0" applyAlignment="0" applyProtection="0"/>
    <xf numFmtId="0" fontId="89" fillId="3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0" borderId="0" applyNumberFormat="0" applyBorder="0" applyAlignment="0" applyProtection="0"/>
    <xf numFmtId="0" fontId="89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84" fillId="2" borderId="1" applyNumberFormat="0" applyAlignment="0" applyProtection="0"/>
    <xf numFmtId="0" fontId="85" fillId="0" borderId="2" applyNumberFormat="0" applyFill="0" applyAlignment="0" applyProtection="0"/>
    <xf numFmtId="0" fontId="0" fillId="4" borderId="3" applyNumberFormat="0" applyFont="0" applyAlignment="0" applyProtection="0"/>
    <xf numFmtId="0" fontId="82" fillId="3" borderId="1" applyNumberFormat="0" applyAlignment="0" applyProtection="0"/>
    <xf numFmtId="164" fontId="23" fillId="0" borderId="0" applyFill="0" applyBorder="0" applyAlignment="0" applyProtection="0"/>
    <xf numFmtId="0" fontId="8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8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83" fillId="2" borderId="4" applyNumberFormat="0" applyAlignment="0" applyProtection="0"/>
    <xf numFmtId="0" fontId="8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86" fillId="17" borderId="12" applyNumberFormat="0" applyAlignment="0" applyProtection="0"/>
  </cellStyleXfs>
  <cellXfs count="303">
    <xf numFmtId="0" fontId="0" fillId="0" borderId="0" xfId="0" applyAlignment="1">
      <alignment/>
    </xf>
    <xf numFmtId="0" fontId="1" fillId="0" borderId="0" xfId="52">
      <alignment/>
      <protection/>
    </xf>
    <xf numFmtId="0" fontId="4" fillId="2" borderId="13" xfId="52" applyFont="1" applyFill="1" applyBorder="1">
      <alignment/>
      <protection/>
    </xf>
    <xf numFmtId="0" fontId="6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18" borderId="19" xfId="52" applyFont="1" applyFill="1" applyBorder="1" applyAlignment="1">
      <alignment horizontal="center" vertical="center" wrapText="1"/>
      <protection/>
    </xf>
    <xf numFmtId="0" fontId="6" fillId="18" borderId="20" xfId="52" applyFont="1" applyFill="1" applyBorder="1" applyAlignment="1">
      <alignment vertical="center" wrapText="1"/>
      <protection/>
    </xf>
    <xf numFmtId="0" fontId="7" fillId="16" borderId="13" xfId="52" applyFont="1" applyFill="1" applyBorder="1" applyAlignment="1">
      <alignment horizontal="center" vertical="center"/>
      <protection/>
    </xf>
    <xf numFmtId="0" fontId="1" fillId="0" borderId="13" xfId="52" applyFont="1" applyBorder="1" applyAlignment="1">
      <alignment vertical="center" wrapText="1"/>
      <protection/>
    </xf>
    <xf numFmtId="0" fontId="8" fillId="9" borderId="13" xfId="52" applyFont="1" applyFill="1" applyBorder="1" applyAlignment="1">
      <alignment horizontal="center" vertical="center" wrapText="1"/>
      <protection/>
    </xf>
    <xf numFmtId="0" fontId="7" fillId="16" borderId="13" xfId="52" applyFont="1" applyFill="1" applyBorder="1" applyAlignment="1">
      <alignment horizontal="center"/>
      <protection/>
    </xf>
    <xf numFmtId="0" fontId="1" fillId="0" borderId="13" xfId="52" applyBorder="1" applyAlignment="1">
      <alignment vertical="center"/>
      <protection/>
    </xf>
    <xf numFmtId="0" fontId="10" fillId="9" borderId="13" xfId="52" applyFont="1" applyFill="1" applyBorder="1" applyAlignment="1">
      <alignment horizontal="center"/>
      <protection/>
    </xf>
    <xf numFmtId="0" fontId="11" fillId="0" borderId="21" xfId="52" applyFont="1" applyBorder="1" applyAlignment="1">
      <alignment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9" borderId="23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1" fillId="0" borderId="13" xfId="52" applyBorder="1">
      <alignment/>
      <protection/>
    </xf>
    <xf numFmtId="0" fontId="13" fillId="0" borderId="22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19" borderId="23" xfId="52" applyFont="1" applyFill="1" applyBorder="1" applyAlignment="1">
      <alignment horizontal="center" vertical="center" wrapText="1"/>
      <protection/>
    </xf>
    <xf numFmtId="0" fontId="10" fillId="9" borderId="13" xfId="52" applyFont="1" applyFill="1" applyBorder="1" applyAlignment="1">
      <alignment horizontal="center" wrapText="1"/>
      <protection/>
    </xf>
    <xf numFmtId="0" fontId="6" fillId="0" borderId="24" xfId="52" applyFont="1" applyBorder="1" applyAlignment="1">
      <alignment vertical="center" wrapText="1"/>
      <protection/>
    </xf>
    <xf numFmtId="0" fontId="6" fillId="9" borderId="15" xfId="52" applyFont="1" applyFill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/>
      <protection/>
    </xf>
    <xf numFmtId="0" fontId="0" fillId="9" borderId="23" xfId="52" applyFont="1" applyFill="1" applyBorder="1" applyAlignment="1">
      <alignment horizontal="center" vertical="center"/>
      <protection/>
    </xf>
    <xf numFmtId="0" fontId="1" fillId="0" borderId="22" xfId="52" applyFill="1" applyBorder="1">
      <alignment/>
      <protection/>
    </xf>
    <xf numFmtId="0" fontId="13" fillId="16" borderId="21" xfId="52" applyFont="1" applyFill="1" applyBorder="1" applyAlignment="1">
      <alignment vertical="center" wrapText="1"/>
      <protection/>
    </xf>
    <xf numFmtId="0" fontId="13" fillId="16" borderId="0" xfId="52" applyFont="1" applyFill="1" applyBorder="1" applyAlignment="1">
      <alignment horizontal="center" vertical="center" wrapText="1"/>
      <protection/>
    </xf>
    <xf numFmtId="0" fontId="13" fillId="16" borderId="23" xfId="52" applyFont="1" applyFill="1" applyBorder="1" applyAlignment="1">
      <alignment horizontal="center" vertical="center" wrapText="1"/>
      <protection/>
    </xf>
    <xf numFmtId="0" fontId="20" fillId="16" borderId="26" xfId="52" applyFont="1" applyFill="1" applyBorder="1" applyAlignment="1">
      <alignment horizontal="center" vertical="center"/>
      <protection/>
    </xf>
    <xf numFmtId="0" fontId="21" fillId="16" borderId="23" xfId="52" applyFont="1" applyFill="1" applyBorder="1" applyAlignment="1">
      <alignment horizontal="center" vertical="center" wrapText="1"/>
      <protection/>
    </xf>
    <xf numFmtId="0" fontId="22" fillId="0" borderId="22" xfId="52" applyFont="1" applyFill="1" applyBorder="1" applyAlignment="1">
      <alignment horizontal="center" vertical="center" wrapText="1"/>
      <protection/>
    </xf>
    <xf numFmtId="0" fontId="6" fillId="0" borderId="27" xfId="52" applyFont="1" applyBorder="1" applyAlignment="1">
      <alignment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9" borderId="29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/>
      <protection/>
    </xf>
    <xf numFmtId="0" fontId="3" fillId="18" borderId="21" xfId="52" applyFont="1" applyFill="1" applyBorder="1" applyAlignment="1">
      <alignment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9" borderId="31" xfId="52" applyFont="1" applyFill="1" applyBorder="1" applyAlignment="1">
      <alignment horizontal="center" vertical="center" wrapText="1"/>
      <protection/>
    </xf>
    <xf numFmtId="0" fontId="6" fillId="9" borderId="32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18" borderId="31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Border="1">
      <alignment/>
      <protection/>
    </xf>
    <xf numFmtId="0" fontId="9" fillId="0" borderId="33" xfId="52" applyFont="1" applyBorder="1" applyAlignment="1">
      <alignment horizontal="left" wrapText="1"/>
      <protection/>
    </xf>
    <xf numFmtId="0" fontId="9" fillId="0" borderId="34" xfId="52" applyFont="1" applyBorder="1" applyAlignment="1">
      <alignment horizontal="left"/>
      <protection/>
    </xf>
    <xf numFmtId="0" fontId="9" fillId="0" borderId="33" xfId="52" applyFont="1" applyBorder="1" applyAlignment="1">
      <alignment horizontal="left"/>
      <protection/>
    </xf>
    <xf numFmtId="0" fontId="9" fillId="0" borderId="35" xfId="52" applyFont="1" applyBorder="1" applyAlignment="1">
      <alignment horizontal="left"/>
      <protection/>
    </xf>
    <xf numFmtId="0" fontId="9" fillId="0" borderId="36" xfId="52" applyFont="1" applyBorder="1" applyAlignment="1">
      <alignment horizontal="left"/>
      <protection/>
    </xf>
    <xf numFmtId="0" fontId="32" fillId="0" borderId="13" xfId="52" applyFont="1" applyBorder="1" applyAlignment="1">
      <alignment vertical="center" wrapText="1"/>
      <protection/>
    </xf>
    <xf numFmtId="0" fontId="32" fillId="0" borderId="13" xfId="52" applyFont="1" applyBorder="1" applyAlignment="1">
      <alignment horizontal="left" vertical="center"/>
      <protection/>
    </xf>
    <xf numFmtId="0" fontId="1" fillId="0" borderId="0" xfId="52" applyBorder="1" applyAlignment="1">
      <alignment vertical="center"/>
      <protection/>
    </xf>
    <xf numFmtId="0" fontId="32" fillId="0" borderId="13" xfId="52" applyFont="1" applyBorder="1" applyAlignment="1">
      <alignment horizontal="left" vertical="center" wrapText="1"/>
      <protection/>
    </xf>
    <xf numFmtId="0" fontId="32" fillId="0" borderId="13" xfId="52" applyFont="1" applyBorder="1" applyAlignment="1">
      <alignment vertical="center"/>
      <protection/>
    </xf>
    <xf numFmtId="0" fontId="1" fillId="0" borderId="0" xfId="52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13" xfId="54" applyBorder="1">
      <alignment/>
      <protection/>
    </xf>
    <xf numFmtId="0" fontId="4" fillId="2" borderId="13" xfId="52" applyFont="1" applyFill="1" applyBorder="1" applyAlignment="1">
      <alignment horizontal="center"/>
      <protection/>
    </xf>
    <xf numFmtId="0" fontId="9" fillId="0" borderId="13" xfId="52" applyFont="1" applyBorder="1" applyAlignment="1">
      <alignment vertical="center" wrapText="1"/>
      <protection/>
    </xf>
    <xf numFmtId="0" fontId="2" fillId="0" borderId="13" xfId="52" applyFont="1" applyBorder="1" applyAlignment="1">
      <alignment horizontal="center"/>
      <protection/>
    </xf>
    <xf numFmtId="0" fontId="26" fillId="16" borderId="13" xfId="52" applyFont="1" applyFill="1" applyBorder="1" applyAlignment="1">
      <alignment horizontal="center" vertical="center"/>
      <protection/>
    </xf>
    <xf numFmtId="0" fontId="27" fillId="8" borderId="13" xfId="52" applyFont="1" applyFill="1" applyBorder="1" applyAlignment="1">
      <alignment horizontal="center" vertical="center" wrapText="1"/>
      <protection/>
    </xf>
    <xf numFmtId="0" fontId="27" fillId="8" borderId="37" xfId="52" applyFont="1" applyFill="1" applyBorder="1" applyAlignment="1">
      <alignment horizontal="center"/>
      <protection/>
    </xf>
    <xf numFmtId="0" fontId="3" fillId="20" borderId="28" xfId="52" applyFont="1" applyFill="1" applyBorder="1" applyAlignment="1">
      <alignment horizontal="center" vertical="center" wrapText="1"/>
      <protection/>
    </xf>
    <xf numFmtId="0" fontId="3" fillId="20" borderId="13" xfId="52" applyFont="1" applyFill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7" fillId="8" borderId="37" xfId="52" applyFont="1" applyFill="1" applyBorder="1" applyAlignment="1">
      <alignment horizontal="center" vertical="center" wrapText="1"/>
      <protection/>
    </xf>
    <xf numFmtId="0" fontId="6" fillId="9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28" fillId="9" borderId="38" xfId="52" applyFont="1" applyFill="1" applyBorder="1" applyAlignment="1">
      <alignment horizontal="center" vertical="center" wrapText="1"/>
      <protection/>
    </xf>
    <xf numFmtId="0" fontId="7" fillId="16" borderId="0" xfId="52" applyFont="1" applyFill="1" applyBorder="1" applyAlignment="1">
      <alignment horizontal="center" vertical="center"/>
      <protection/>
    </xf>
    <xf numFmtId="0" fontId="29" fillId="8" borderId="13" xfId="52" applyFont="1" applyFill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41" fillId="0" borderId="13" xfId="54" applyFont="1" applyBorder="1" applyAlignment="1">
      <alignment horizontal="center"/>
      <protection/>
    </xf>
    <xf numFmtId="0" fontId="30" fillId="8" borderId="0" xfId="52" applyFont="1" applyFill="1" applyBorder="1" applyAlignment="1">
      <alignment horizontal="center" vertical="center" wrapText="1"/>
      <protection/>
    </xf>
    <xf numFmtId="0" fontId="30" fillId="8" borderId="13" xfId="52" applyFont="1" applyFill="1" applyBorder="1" applyAlignment="1">
      <alignment horizontal="center" vertical="center" wrapText="1"/>
      <protection/>
    </xf>
    <xf numFmtId="0" fontId="27" fillId="16" borderId="0" xfId="52" applyFont="1" applyFill="1" applyBorder="1" applyAlignment="1">
      <alignment horizontal="center" vertical="center"/>
      <protection/>
    </xf>
    <xf numFmtId="0" fontId="27" fillId="0" borderId="13" xfId="52" applyFont="1" applyBorder="1" applyAlignment="1">
      <alignment vertical="center" wrapText="1"/>
      <protection/>
    </xf>
    <xf numFmtId="0" fontId="31" fillId="0" borderId="13" xfId="54" applyFont="1" applyBorder="1">
      <alignment/>
      <protection/>
    </xf>
    <xf numFmtId="0" fontId="10" fillId="16" borderId="37" xfId="52" applyFont="1" applyFill="1" applyBorder="1" applyAlignment="1">
      <alignment horizontal="center" vertical="center"/>
      <protection/>
    </xf>
    <xf numFmtId="0" fontId="27" fillId="8" borderId="13" xfId="52" applyFont="1" applyFill="1" applyBorder="1" applyAlignment="1">
      <alignment horizontal="center" vertical="center"/>
      <protection/>
    </xf>
    <xf numFmtId="0" fontId="1" fillId="0" borderId="13" xfId="54" applyBorder="1" applyAlignment="1">
      <alignment/>
      <protection/>
    </xf>
    <xf numFmtId="0" fontId="13" fillId="0" borderId="0" xfId="52" applyFont="1" applyBorder="1" applyAlignment="1">
      <alignment horizontal="center" vertical="center" wrapText="1"/>
      <protection/>
    </xf>
    <xf numFmtId="0" fontId="27" fillId="8" borderId="13" xfId="52" applyFont="1" applyFill="1" applyBorder="1" applyAlignment="1">
      <alignment horizontal="center"/>
      <protection/>
    </xf>
    <xf numFmtId="0" fontId="1" fillId="0" borderId="13" xfId="52" applyFill="1" applyBorder="1">
      <alignment/>
      <protection/>
    </xf>
    <xf numFmtId="0" fontId="1" fillId="0" borderId="13" xfId="54" applyBorder="1" applyAlignment="1">
      <alignment wrapText="1"/>
      <protection/>
    </xf>
    <xf numFmtId="0" fontId="9" fillId="3" borderId="39" xfId="52" applyFont="1" applyFill="1" applyBorder="1" applyAlignment="1">
      <alignment horizontal="left" vertical="center"/>
      <protection/>
    </xf>
    <xf numFmtId="0" fontId="6" fillId="3" borderId="0" xfId="52" applyFont="1" applyFill="1" applyBorder="1" applyAlignment="1">
      <alignment horizontal="center" vertical="center" wrapText="1"/>
      <protection/>
    </xf>
    <xf numFmtId="0" fontId="6" fillId="3" borderId="38" xfId="52" applyFont="1" applyFill="1" applyBorder="1" applyAlignment="1">
      <alignment horizontal="center" vertical="center" wrapText="1"/>
      <protection/>
    </xf>
    <xf numFmtId="0" fontId="7" fillId="3" borderId="0" xfId="52" applyFont="1" applyFill="1" applyBorder="1" applyAlignment="1">
      <alignment horizontal="center" vertical="center"/>
      <protection/>
    </xf>
    <xf numFmtId="0" fontId="9" fillId="3" borderId="13" xfId="52" applyFont="1" applyFill="1" applyBorder="1" applyAlignment="1">
      <alignment vertical="center" wrapText="1"/>
      <protection/>
    </xf>
    <xf numFmtId="0" fontId="7" fillId="9" borderId="0" xfId="52" applyFont="1" applyFill="1" applyBorder="1">
      <alignment/>
      <protection/>
    </xf>
    <xf numFmtId="0" fontId="9" fillId="3" borderId="39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vertical="center" wrapText="1"/>
      <protection/>
    </xf>
    <xf numFmtId="0" fontId="7" fillId="16" borderId="37" xfId="52" applyFont="1" applyFill="1" applyBorder="1" applyAlignment="1">
      <alignment horizontal="center" vertical="center"/>
      <protection/>
    </xf>
    <xf numFmtId="0" fontId="1" fillId="0" borderId="13" xfId="54" applyFill="1" applyBorder="1">
      <alignment/>
      <protection/>
    </xf>
    <xf numFmtId="0" fontId="25" fillId="0" borderId="13" xfId="54" applyFont="1" applyBorder="1" applyAlignment="1">
      <alignment vertical="center" textRotation="90"/>
      <protection/>
    </xf>
    <xf numFmtId="0" fontId="36" fillId="9" borderId="0" xfId="52" applyFont="1" applyFill="1" applyBorder="1" applyAlignment="1">
      <alignment horizontal="center" vertical="center" wrapText="1"/>
      <protection/>
    </xf>
    <xf numFmtId="0" fontId="3" fillId="20" borderId="0" xfId="52" applyFont="1" applyFill="1" applyBorder="1" applyAlignment="1">
      <alignment horizontal="center" vertical="center" wrapText="1"/>
      <protection/>
    </xf>
    <xf numFmtId="0" fontId="35" fillId="9" borderId="0" xfId="52" applyFont="1" applyFill="1" applyBorder="1" applyAlignment="1">
      <alignment horizontal="center" vertical="center" wrapText="1"/>
      <protection/>
    </xf>
    <xf numFmtId="0" fontId="43" fillId="20" borderId="13" xfId="52" applyFont="1" applyFill="1" applyBorder="1" applyAlignment="1">
      <alignment horizontal="center" vertical="center" wrapText="1"/>
      <protection/>
    </xf>
    <xf numFmtId="0" fontId="1" fillId="0" borderId="13" xfId="54" applyBorder="1" applyAlignment="1">
      <alignment horizontal="left"/>
      <protection/>
    </xf>
    <xf numFmtId="0" fontId="3" fillId="2" borderId="0" xfId="52" applyFont="1" applyFill="1" applyBorder="1" applyAlignment="1">
      <alignment horizontal="center" vertical="center" wrapText="1"/>
      <protection/>
    </xf>
    <xf numFmtId="0" fontId="1" fillId="0" borderId="40" xfId="54" applyBorder="1" applyAlignment="1">
      <alignment horizontal="left"/>
      <protection/>
    </xf>
    <xf numFmtId="0" fontId="12" fillId="13" borderId="37" xfId="52" applyFont="1" applyFill="1" applyBorder="1" applyAlignment="1">
      <alignment vertical="center" wrapText="1"/>
      <protection/>
    </xf>
    <xf numFmtId="0" fontId="1" fillId="13" borderId="28" xfId="52" applyFont="1" applyFill="1" applyBorder="1" applyAlignment="1">
      <alignment horizontal="center" vertical="center" wrapText="1"/>
      <protection/>
    </xf>
    <xf numFmtId="0" fontId="15" fillId="16" borderId="37" xfId="52" applyFont="1" applyFill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27" fillId="8" borderId="41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/>
      <protection/>
    </xf>
    <xf numFmtId="0" fontId="6" fillId="9" borderId="28" xfId="52" applyFont="1" applyFill="1" applyBorder="1" applyAlignment="1">
      <alignment horizontal="center" vertical="center" wrapText="1"/>
      <protection/>
    </xf>
    <xf numFmtId="0" fontId="36" fillId="0" borderId="28" xfId="52" applyFont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/>
      <protection/>
    </xf>
    <xf numFmtId="0" fontId="0" fillId="9" borderId="41" xfId="52" applyFont="1" applyFill="1" applyBorder="1" applyAlignment="1">
      <alignment horizontal="center" vertical="center"/>
      <protection/>
    </xf>
    <xf numFmtId="0" fontId="9" fillId="0" borderId="13" xfId="52" applyFont="1" applyBorder="1">
      <alignment/>
      <protection/>
    </xf>
    <xf numFmtId="0" fontId="29" fillId="8" borderId="13" xfId="52" applyFont="1" applyFill="1" applyBorder="1" applyAlignment="1">
      <alignment horizontal="center" vertical="center" wrapText="1"/>
      <protection/>
    </xf>
    <xf numFmtId="0" fontId="29" fillId="8" borderId="28" xfId="52" applyFont="1" applyFill="1" applyBorder="1" applyAlignment="1">
      <alignment horizontal="center" vertical="center" wrapText="1"/>
      <protection/>
    </xf>
    <xf numFmtId="0" fontId="29" fillId="8" borderId="41" xfId="52" applyFont="1" applyFill="1" applyBorder="1" applyAlignment="1">
      <alignment horizontal="center" vertical="center" wrapText="1"/>
      <protection/>
    </xf>
    <xf numFmtId="0" fontId="13" fillId="16" borderId="28" xfId="52" applyFont="1" applyFill="1" applyBorder="1" applyAlignment="1">
      <alignment horizontal="center" vertical="center" wrapText="1"/>
      <protection/>
    </xf>
    <xf numFmtId="0" fontId="20" fillId="16" borderId="28" xfId="52" applyFont="1" applyFill="1" applyBorder="1" applyAlignment="1">
      <alignment horizontal="center" vertical="center"/>
      <protection/>
    </xf>
    <xf numFmtId="0" fontId="44" fillId="16" borderId="4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9" borderId="40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center" vertical="center" wrapText="1"/>
      <protection/>
    </xf>
    <xf numFmtId="0" fontId="3" fillId="18" borderId="40" xfId="52" applyFont="1" applyFill="1" applyBorder="1" applyAlignment="1">
      <alignment horizontal="center" vertical="center" wrapText="1"/>
      <protection/>
    </xf>
    <xf numFmtId="0" fontId="1" fillId="0" borderId="42" xfId="52" applyFont="1" applyFill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34" fillId="3" borderId="28" xfId="52" applyFont="1" applyFill="1" applyBorder="1" applyAlignment="1">
      <alignment horizontal="left" vertical="center"/>
      <protection/>
    </xf>
    <xf numFmtId="0" fontId="34" fillId="3" borderId="40" xfId="52" applyFont="1" applyFill="1" applyBorder="1" applyAlignment="1">
      <alignment horizontal="left" vertical="center"/>
      <protection/>
    </xf>
    <xf numFmtId="0" fontId="29" fillId="8" borderId="43" xfId="52" applyFont="1" applyFill="1" applyBorder="1" applyAlignment="1">
      <alignment horizontal="center" vertical="center" wrapText="1"/>
      <protection/>
    </xf>
    <xf numFmtId="0" fontId="45" fillId="9" borderId="13" xfId="52" applyFont="1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7" fillId="21" borderId="13" xfId="52" applyFont="1" applyFill="1" applyBorder="1" applyAlignment="1">
      <alignment horizontal="center" vertical="center"/>
      <protection/>
    </xf>
    <xf numFmtId="0" fontId="15" fillId="16" borderId="13" xfId="52" applyFont="1" applyFill="1" applyBorder="1" applyAlignment="1">
      <alignment horizontal="center"/>
      <protection/>
    </xf>
    <xf numFmtId="0" fontId="6" fillId="9" borderId="44" xfId="52" applyFont="1" applyFill="1" applyBorder="1" applyAlignment="1">
      <alignment horizontal="center" vertical="center" wrapText="1"/>
      <protection/>
    </xf>
    <xf numFmtId="0" fontId="6" fillId="9" borderId="45" xfId="52" applyFont="1" applyFill="1" applyBorder="1" applyAlignment="1">
      <alignment horizontal="center" vertical="center" wrapText="1"/>
      <protection/>
    </xf>
    <xf numFmtId="0" fontId="5" fillId="0" borderId="0" xfId="56" applyFont="1" applyFill="1" applyBorder="1">
      <alignment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>
      <alignment/>
      <protection/>
    </xf>
    <xf numFmtId="0" fontId="9" fillId="0" borderId="0" xfId="56" applyFont="1" applyFill="1" applyBorder="1" applyAlignment="1">
      <alignment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1" fillId="0" borderId="0" xfId="52" applyBorder="1" applyAlignment="1">
      <alignment wrapText="1"/>
      <protection/>
    </xf>
    <xf numFmtId="0" fontId="3" fillId="22" borderId="46" xfId="52" applyFont="1" applyFill="1" applyBorder="1" applyAlignment="1">
      <alignment vertical="center" wrapText="1"/>
      <protection/>
    </xf>
    <xf numFmtId="0" fontId="3" fillId="22" borderId="17" xfId="52" applyFont="1" applyFill="1" applyBorder="1" applyAlignment="1">
      <alignment horizontal="center" vertical="center" wrapText="1"/>
      <protection/>
    </xf>
    <xf numFmtId="0" fontId="3" fillId="22" borderId="47" xfId="52" applyFont="1" applyFill="1" applyBorder="1" applyAlignment="1">
      <alignment horizontal="center" vertical="center" wrapText="1"/>
      <protection/>
    </xf>
    <xf numFmtId="0" fontId="3" fillId="22" borderId="48" xfId="52" applyFont="1" applyFill="1" applyBorder="1" applyAlignment="1">
      <alignment horizontal="center" vertical="center" wrapText="1"/>
      <protection/>
    </xf>
    <xf numFmtId="0" fontId="12" fillId="22" borderId="49" xfId="52" applyFont="1" applyFill="1" applyBorder="1" applyAlignment="1">
      <alignment vertical="center" wrapText="1"/>
      <protection/>
    </xf>
    <xf numFmtId="0" fontId="14" fillId="22" borderId="50" xfId="52" applyFont="1" applyFill="1" applyBorder="1" applyAlignment="1">
      <alignment horizontal="center" vertical="center" wrapText="1"/>
      <protection/>
    </xf>
    <xf numFmtId="0" fontId="1" fillId="22" borderId="31" xfId="52" applyFont="1" applyFill="1" applyBorder="1" applyAlignment="1">
      <alignment horizontal="center" vertical="center" wrapText="1"/>
      <protection/>
    </xf>
    <xf numFmtId="0" fontId="1" fillId="22" borderId="50" xfId="52" applyFont="1" applyFill="1" applyBorder="1" applyAlignment="1">
      <alignment horizontal="center" vertical="center" wrapText="1"/>
      <protection/>
    </xf>
    <xf numFmtId="0" fontId="7" fillId="22" borderId="51" xfId="52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46" fillId="8" borderId="13" xfId="52" applyFont="1" applyFill="1" applyBorder="1" applyAlignment="1">
      <alignment vertical="center" wrapText="1"/>
      <protection/>
    </xf>
    <xf numFmtId="0" fontId="47" fillId="8" borderId="0" xfId="52" applyFont="1" applyFill="1" applyBorder="1" applyAlignment="1">
      <alignment horizontal="center" vertical="center" wrapText="1"/>
      <protection/>
    </xf>
    <xf numFmtId="0" fontId="12" fillId="3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1" fillId="2" borderId="0" xfId="52" applyFont="1" applyFill="1" applyBorder="1" applyAlignment="1">
      <alignment horizontal="center" vertical="center" wrapText="1"/>
      <protection/>
    </xf>
    <xf numFmtId="0" fontId="12" fillId="13" borderId="28" xfId="52" applyFont="1" applyFill="1" applyBorder="1" applyAlignment="1">
      <alignment horizontal="center" vertical="center" wrapText="1"/>
      <protection/>
    </xf>
    <xf numFmtId="0" fontId="48" fillId="8" borderId="13" xfId="52" applyFont="1" applyFill="1" applyBorder="1" applyAlignment="1">
      <alignment vertical="center" wrapText="1"/>
      <protection/>
    </xf>
    <xf numFmtId="0" fontId="48" fillId="8" borderId="28" xfId="52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vertical="center" wrapText="1"/>
      <protection/>
    </xf>
    <xf numFmtId="0" fontId="12" fillId="0" borderId="28" xfId="52" applyFont="1" applyBorder="1" applyAlignment="1">
      <alignment horizontal="center" vertical="center" wrapText="1"/>
      <protection/>
    </xf>
    <xf numFmtId="0" fontId="48" fillId="8" borderId="40" xfId="52" applyFont="1" applyFill="1" applyBorder="1" applyAlignment="1">
      <alignment vertical="center" wrapText="1"/>
      <protection/>
    </xf>
    <xf numFmtId="0" fontId="49" fillId="16" borderId="13" xfId="52" applyFont="1" applyFill="1" applyBorder="1" applyAlignment="1">
      <alignment vertical="center" wrapText="1"/>
      <protection/>
    </xf>
    <xf numFmtId="0" fontId="49" fillId="16" borderId="28" xfId="52" applyFont="1" applyFill="1" applyBorder="1" applyAlignment="1">
      <alignment horizontal="center" vertical="center" wrapText="1"/>
      <protection/>
    </xf>
    <xf numFmtId="0" fontId="11" fillId="18" borderId="13" xfId="52" applyFont="1" applyFill="1" applyBorder="1" applyAlignment="1">
      <alignment vertical="center" wrapText="1"/>
      <protection/>
    </xf>
    <xf numFmtId="0" fontId="48" fillId="8" borderId="52" xfId="52" applyFont="1" applyFill="1" applyBorder="1" applyAlignment="1">
      <alignment vertical="center" wrapText="1"/>
      <protection/>
    </xf>
    <xf numFmtId="0" fontId="11" fillId="22" borderId="13" xfId="52" applyFont="1" applyFill="1" applyBorder="1" applyAlignment="1">
      <alignment vertical="center" wrapText="1"/>
      <protection/>
    </xf>
    <xf numFmtId="0" fontId="11" fillId="22" borderId="13" xfId="52" applyFont="1" applyFill="1" applyBorder="1" applyAlignment="1">
      <alignment horizontal="center" vertical="center" wrapText="1"/>
      <protection/>
    </xf>
    <xf numFmtId="0" fontId="3" fillId="22" borderId="13" xfId="52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18" borderId="13" xfId="52" applyFont="1" applyFill="1" applyBorder="1" applyAlignment="1">
      <alignment horizontal="center" vertical="center" wrapText="1"/>
      <protection/>
    </xf>
    <xf numFmtId="0" fontId="12" fillId="18" borderId="13" xfId="52" applyFont="1" applyFill="1" applyBorder="1" applyAlignment="1">
      <alignment vertical="center" wrapText="1"/>
      <protection/>
    </xf>
    <xf numFmtId="0" fontId="41" fillId="0" borderId="13" xfId="52" applyFont="1" applyBorder="1" applyAlignment="1">
      <alignment vertical="center" wrapText="1"/>
      <protection/>
    </xf>
    <xf numFmtId="0" fontId="11" fillId="20" borderId="37" xfId="52" applyFont="1" applyFill="1" applyBorder="1" applyAlignment="1">
      <alignment horizontal="center" vertical="center" wrapText="1"/>
      <protection/>
    </xf>
    <xf numFmtId="0" fontId="41" fillId="20" borderId="37" xfId="52" applyFont="1" applyFill="1" applyBorder="1" applyAlignment="1">
      <alignment horizontal="center" vertical="center" wrapText="1"/>
      <protection/>
    </xf>
    <xf numFmtId="0" fontId="1" fillId="0" borderId="53" xfId="52" applyBorder="1" applyAlignment="1">
      <alignment horizontal="center" vertical="center" wrapText="1"/>
      <protection/>
    </xf>
    <xf numFmtId="0" fontId="11" fillId="20" borderId="39" xfId="52" applyFont="1" applyFill="1" applyBorder="1" applyAlignment="1">
      <alignment horizontal="center" vertical="center" wrapText="1"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wrapText="1"/>
      <protection/>
    </xf>
    <xf numFmtId="0" fontId="1" fillId="0" borderId="13" xfId="52" applyFont="1" applyBorder="1">
      <alignment/>
      <protection/>
    </xf>
    <xf numFmtId="0" fontId="56" fillId="0" borderId="13" xfId="52" applyFont="1" applyBorder="1">
      <alignment/>
      <protection/>
    </xf>
    <xf numFmtId="0" fontId="56" fillId="0" borderId="13" xfId="52" applyFont="1" applyFill="1" applyBorder="1">
      <alignment/>
      <protection/>
    </xf>
    <xf numFmtId="0" fontId="56" fillId="0" borderId="13" xfId="54" applyFont="1" applyFill="1" applyBorder="1">
      <alignment/>
      <protection/>
    </xf>
    <xf numFmtId="0" fontId="54" fillId="16" borderId="28" xfId="52" applyFont="1" applyFill="1" applyBorder="1" applyAlignment="1">
      <alignment horizontal="left" vertical="center"/>
      <protection/>
    </xf>
    <xf numFmtId="0" fontId="55" fillId="8" borderId="0" xfId="52" applyFont="1" applyFill="1" applyBorder="1" applyAlignment="1">
      <alignment horizontal="center" vertical="center" wrapText="1"/>
      <protection/>
    </xf>
    <xf numFmtId="0" fontId="58" fillId="8" borderId="0" xfId="52" applyFont="1" applyFill="1" applyBorder="1" applyAlignment="1">
      <alignment horizontal="center" vertical="center" wrapText="1"/>
      <protection/>
    </xf>
    <xf numFmtId="0" fontId="59" fillId="8" borderId="13" xfId="52" applyFont="1" applyFill="1" applyBorder="1" applyAlignment="1">
      <alignment horizontal="center" vertical="center" wrapText="1"/>
      <protection/>
    </xf>
    <xf numFmtId="0" fontId="59" fillId="8" borderId="43" xfId="52" applyFont="1" applyFill="1" applyBorder="1" applyAlignment="1">
      <alignment horizontal="center" vertical="center" wrapText="1"/>
      <protection/>
    </xf>
    <xf numFmtId="0" fontId="29" fillId="8" borderId="13" xfId="52" applyFont="1" applyFill="1" applyBorder="1" applyAlignment="1">
      <alignment horizontal="center" vertical="center"/>
      <protection/>
    </xf>
    <xf numFmtId="0" fontId="57" fillId="0" borderId="0" xfId="52" applyFont="1" applyBorder="1" applyAlignment="1">
      <alignment horizontal="center" vertical="center" wrapText="1"/>
      <protection/>
    </xf>
    <xf numFmtId="0" fontId="57" fillId="3" borderId="0" xfId="52" applyFont="1" applyFill="1" applyBorder="1" applyAlignment="1">
      <alignment horizontal="center" vertical="center" wrapText="1"/>
      <protection/>
    </xf>
    <xf numFmtId="0" fontId="57" fillId="0" borderId="0" xfId="52" applyFont="1" applyFill="1" applyBorder="1" applyAlignment="1">
      <alignment horizontal="center" vertical="center" wrapText="1"/>
      <protection/>
    </xf>
    <xf numFmtId="0" fontId="57" fillId="20" borderId="28" xfId="52" applyFont="1" applyFill="1" applyBorder="1" applyAlignment="1">
      <alignment horizontal="center" vertical="center" wrapText="1"/>
      <protection/>
    </xf>
    <xf numFmtId="0" fontId="60" fillId="16" borderId="28" xfId="52" applyFont="1" applyFill="1" applyBorder="1" applyAlignment="1">
      <alignment horizontal="left" vertical="center"/>
      <protection/>
    </xf>
    <xf numFmtId="0" fontId="64" fillId="16" borderId="28" xfId="52" applyFont="1" applyFill="1" applyBorder="1" applyAlignment="1">
      <alignment horizontal="left" vertical="center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69" fillId="0" borderId="28" xfId="52" applyFont="1" applyBorder="1" applyAlignment="1">
      <alignment horizontal="center" vertical="center" wrapText="1"/>
      <protection/>
    </xf>
    <xf numFmtId="0" fontId="69" fillId="0" borderId="0" xfId="52" applyFont="1" applyBorder="1" applyAlignment="1">
      <alignment horizontal="center" vertical="center" wrapText="1"/>
      <protection/>
    </xf>
    <xf numFmtId="0" fontId="69" fillId="0" borderId="0" xfId="52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/>
      <protection/>
    </xf>
    <xf numFmtId="0" fontId="57" fillId="0" borderId="28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7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2" fillId="18" borderId="17" xfId="52" applyFont="1" applyFill="1" applyBorder="1" applyAlignment="1">
      <alignment horizontal="center"/>
      <protection/>
    </xf>
    <xf numFmtId="0" fontId="2" fillId="18" borderId="54" xfId="52" applyFont="1" applyFill="1" applyBorder="1" applyAlignment="1">
      <alignment horizontal="center"/>
      <protection/>
    </xf>
    <xf numFmtId="0" fontId="11" fillId="20" borderId="37" xfId="52" applyFont="1" applyFill="1" applyBorder="1" applyAlignment="1">
      <alignment horizontal="center" vertical="center" wrapText="1"/>
      <protection/>
    </xf>
    <xf numFmtId="0" fontId="11" fillId="20" borderId="28" xfId="52" applyFont="1" applyFill="1" applyBorder="1" applyAlignment="1">
      <alignment horizontal="center" vertical="center" wrapText="1"/>
      <protection/>
    </xf>
    <xf numFmtId="0" fontId="34" fillId="3" borderId="28" xfId="52" applyFont="1" applyFill="1" applyBorder="1" applyAlignment="1">
      <alignment horizontal="left" vertical="center" wrapText="1"/>
      <protection/>
    </xf>
    <xf numFmtId="0" fontId="17" fillId="0" borderId="0" xfId="56" applyFont="1" applyFill="1" applyBorder="1" applyAlignment="1">
      <alignment wrapText="1"/>
      <protection/>
    </xf>
    <xf numFmtId="0" fontId="1" fillId="0" borderId="0" xfId="52" applyBorder="1" applyAlignment="1">
      <alignment wrapText="1"/>
      <protection/>
    </xf>
    <xf numFmtId="0" fontId="2" fillId="0" borderId="55" xfId="52" applyFont="1" applyBorder="1">
      <alignment/>
      <protection/>
    </xf>
    <xf numFmtId="0" fontId="2" fillId="0" borderId="56" xfId="52" applyFont="1" applyBorder="1">
      <alignment/>
      <protection/>
    </xf>
    <xf numFmtId="0" fontId="2" fillId="10" borderId="37" xfId="52" applyFont="1" applyFill="1" applyBorder="1" applyAlignment="1">
      <alignment horizontal="center" vertical="center" wrapText="1"/>
      <protection/>
    </xf>
    <xf numFmtId="0" fontId="1" fillId="0" borderId="28" xfId="52" applyFont="1" applyBorder="1" applyAlignment="1">
      <alignment/>
      <protection/>
    </xf>
    <xf numFmtId="0" fontId="1" fillId="0" borderId="40" xfId="52" applyFont="1" applyBorder="1" applyAlignment="1">
      <alignment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34" fillId="3" borderId="40" xfId="52" applyFont="1" applyFill="1" applyBorder="1" applyAlignment="1">
      <alignment horizontal="left" vertical="center" wrapText="1"/>
      <protection/>
    </xf>
    <xf numFmtId="0" fontId="34" fillId="8" borderId="28" xfId="52" applyFont="1" applyFill="1" applyBorder="1" applyAlignment="1">
      <alignment horizontal="left" vertical="center" wrapText="1"/>
      <protection/>
    </xf>
    <xf numFmtId="0" fontId="34" fillId="8" borderId="40" xfId="52" applyFont="1" applyFill="1" applyBorder="1" applyAlignment="1">
      <alignment horizontal="left" vertical="center" wrapText="1"/>
      <protection/>
    </xf>
    <xf numFmtId="0" fontId="41" fillId="20" borderId="37" xfId="52" applyFont="1" applyFill="1" applyBorder="1" applyAlignment="1">
      <alignment horizontal="center" vertical="center" wrapText="1"/>
      <protection/>
    </xf>
    <xf numFmtId="0" fontId="41" fillId="20" borderId="28" xfId="52" applyFont="1" applyFill="1" applyBorder="1" applyAlignment="1">
      <alignment horizontal="center" vertical="center" wrapText="1"/>
      <protection/>
    </xf>
    <xf numFmtId="0" fontId="42" fillId="0" borderId="43" xfId="54" applyFont="1" applyBorder="1" applyAlignment="1">
      <alignment horizontal="center" vertical="center" wrapText="1"/>
      <protection/>
    </xf>
    <xf numFmtId="0" fontId="1" fillId="0" borderId="53" xfId="52" applyBorder="1" applyAlignment="1">
      <alignment horizontal="center" vertical="center" wrapText="1"/>
      <protection/>
    </xf>
    <xf numFmtId="0" fontId="1" fillId="0" borderId="57" xfId="52" applyBorder="1" applyAlignment="1">
      <alignment horizontal="center" vertical="center" wrapText="1"/>
      <protection/>
    </xf>
    <xf numFmtId="0" fontId="34" fillId="16" borderId="28" xfId="52" applyFont="1" applyFill="1" applyBorder="1" applyAlignment="1">
      <alignment vertical="center" wrapText="1"/>
      <protection/>
    </xf>
    <xf numFmtId="0" fontId="34" fillId="16" borderId="40" xfId="52" applyFont="1" applyFill="1" applyBorder="1" applyAlignment="1">
      <alignment vertical="center" wrapText="1"/>
      <protection/>
    </xf>
    <xf numFmtId="0" fontId="34" fillId="8" borderId="37" xfId="52" applyFont="1" applyFill="1" applyBorder="1" applyAlignment="1">
      <alignment horizontal="left" vertical="center" wrapText="1"/>
      <protection/>
    </xf>
    <xf numFmtId="0" fontId="1" fillId="8" borderId="28" xfId="52" applyFill="1" applyBorder="1" applyAlignment="1">
      <alignment horizontal="left" vertical="center" wrapText="1"/>
      <protection/>
    </xf>
    <xf numFmtId="0" fontId="1" fillId="8" borderId="40" xfId="52" applyFill="1" applyBorder="1" applyAlignment="1">
      <alignment horizontal="left" vertical="center" wrapText="1"/>
      <protection/>
    </xf>
    <xf numFmtId="0" fontId="34" fillId="16" borderId="28" xfId="52" applyFont="1" applyFill="1" applyBorder="1" applyAlignment="1">
      <alignment horizontal="left" vertical="center" wrapText="1"/>
      <protection/>
    </xf>
    <xf numFmtId="0" fontId="34" fillId="16" borderId="40" xfId="52" applyFont="1" applyFill="1" applyBorder="1" applyAlignment="1">
      <alignment horizontal="left" vertical="center" wrapText="1"/>
      <protection/>
    </xf>
    <xf numFmtId="0" fontId="34" fillId="16" borderId="37" xfId="52" applyFont="1" applyFill="1" applyBorder="1" applyAlignment="1">
      <alignment vertical="center"/>
      <protection/>
    </xf>
    <xf numFmtId="0" fontId="1" fillId="16" borderId="28" xfId="52" applyFill="1" applyBorder="1" applyAlignment="1">
      <alignment/>
      <protection/>
    </xf>
    <xf numFmtId="0" fontId="1" fillId="16" borderId="40" xfId="52" applyFill="1" applyBorder="1" applyAlignment="1">
      <alignment/>
      <protection/>
    </xf>
    <xf numFmtId="0" fontId="34" fillId="3" borderId="37" xfId="52" applyFont="1" applyFill="1" applyBorder="1" applyAlignment="1">
      <alignment horizontal="left" vertical="center" wrapText="1"/>
      <protection/>
    </xf>
    <xf numFmtId="0" fontId="1" fillId="3" borderId="28" xfId="52" applyFill="1" applyBorder="1" applyAlignment="1">
      <alignment horizontal="left" vertical="center" wrapText="1"/>
      <protection/>
    </xf>
    <xf numFmtId="0" fontId="1" fillId="3" borderId="40" xfId="52" applyFill="1" applyBorder="1" applyAlignment="1">
      <alignment horizontal="left" vertical="center" wrapText="1"/>
      <protection/>
    </xf>
    <xf numFmtId="0" fontId="34" fillId="8" borderId="28" xfId="52" applyFont="1" applyFill="1" applyBorder="1" applyAlignment="1">
      <alignment vertical="center" wrapText="1"/>
      <protection/>
    </xf>
    <xf numFmtId="0" fontId="34" fillId="8" borderId="40" xfId="52" applyFont="1" applyFill="1" applyBorder="1" applyAlignment="1">
      <alignment vertical="center" wrapText="1"/>
      <protection/>
    </xf>
    <xf numFmtId="0" fontId="11" fillId="20" borderId="39" xfId="52" applyFont="1" applyFill="1" applyBorder="1" applyAlignment="1">
      <alignment horizontal="center" vertical="center" wrapText="1"/>
      <protection/>
    </xf>
    <xf numFmtId="0" fontId="11" fillId="20" borderId="0" xfId="52" applyFont="1" applyFill="1" applyBorder="1" applyAlignment="1">
      <alignment horizontal="center" vertical="center" wrapText="1"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34" fillId="16" borderId="13" xfId="52" applyFont="1" applyFill="1" applyBorder="1" applyAlignment="1">
      <alignment horizontal="left" vertical="center" wrapText="1"/>
      <protection/>
    </xf>
    <xf numFmtId="0" fontId="34" fillId="8" borderId="13" xfId="52" applyFont="1" applyFill="1" applyBorder="1" applyAlignment="1">
      <alignment horizontal="left" vertical="center" wrapText="1"/>
      <protection/>
    </xf>
    <xf numFmtId="0" fontId="1" fillId="0" borderId="13" xfId="52" applyBorder="1" applyAlignment="1">
      <alignment/>
      <protection/>
    </xf>
    <xf numFmtId="0" fontId="2" fillId="10" borderId="13" xfId="52" applyFont="1" applyFill="1" applyBorder="1" applyAlignment="1">
      <alignment horizontal="center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52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41" fillId="0" borderId="43" xfId="54" applyFont="1" applyBorder="1" applyAlignment="1">
      <alignment horizontal="center" vertical="center" wrapText="1"/>
      <protection/>
    </xf>
    <xf numFmtId="0" fontId="41" fillId="0" borderId="53" xfId="54" applyFont="1" applyBorder="1" applyAlignment="1">
      <alignment horizontal="center" vertical="center" wrapText="1"/>
      <protection/>
    </xf>
    <xf numFmtId="0" fontId="41" fillId="0" borderId="57" xfId="54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/>
      <protection/>
    </xf>
    <xf numFmtId="0" fontId="41" fillId="18" borderId="13" xfId="52" applyFont="1" applyFill="1" applyBorder="1" applyAlignment="1">
      <alignment horizontal="center"/>
      <protection/>
    </xf>
    <xf numFmtId="0" fontId="42" fillId="0" borderId="13" xfId="52" applyFont="1" applyBorder="1" applyAlignment="1">
      <alignment horizontal="center"/>
      <protection/>
    </xf>
    <xf numFmtId="0" fontId="54" fillId="16" borderId="13" xfId="52" applyFont="1" applyFill="1" applyBorder="1" applyAlignment="1">
      <alignment horizontal="left" vertical="center" wrapText="1"/>
      <protection/>
    </xf>
    <xf numFmtId="0" fontId="65" fillId="0" borderId="13" xfId="54" applyFont="1" applyBorder="1" applyAlignment="1">
      <alignment horizontal="center" vertical="center" wrapText="1"/>
      <protection/>
    </xf>
    <xf numFmtId="0" fontId="54" fillId="16" borderId="37" xfId="52" applyFont="1" applyFill="1" applyBorder="1" applyAlignment="1">
      <alignment vertical="center"/>
      <protection/>
    </xf>
    <xf numFmtId="0" fontId="56" fillId="16" borderId="28" xfId="52" applyFont="1" applyFill="1" applyBorder="1" applyAlignment="1">
      <alignment/>
      <protection/>
    </xf>
    <xf numFmtId="0" fontId="56" fillId="16" borderId="40" xfId="52" applyFont="1" applyFill="1" applyBorder="1" applyAlignment="1">
      <alignment/>
      <protection/>
    </xf>
    <xf numFmtId="0" fontId="66" fillId="0" borderId="43" xfId="54" applyFont="1" applyBorder="1" applyAlignment="1">
      <alignment horizontal="center" vertical="center" wrapText="1"/>
      <protection/>
    </xf>
    <xf numFmtId="0" fontId="66" fillId="0" borderId="53" xfId="54" applyFont="1" applyBorder="1" applyAlignment="1">
      <alignment horizontal="center" vertical="center" wrapText="1"/>
      <protection/>
    </xf>
    <xf numFmtId="0" fontId="66" fillId="0" borderId="57" xfId="54" applyFont="1" applyBorder="1" applyAlignment="1">
      <alignment horizontal="center" vertical="center" wrapText="1"/>
      <protection/>
    </xf>
    <xf numFmtId="0" fontId="64" fillId="16" borderId="28" xfId="52" applyFont="1" applyFill="1" applyBorder="1" applyAlignment="1">
      <alignment horizontal="left" vertical="center"/>
      <protection/>
    </xf>
    <xf numFmtId="0" fontId="64" fillId="16" borderId="40" xfId="52" applyFont="1" applyFill="1" applyBorder="1" applyAlignment="1">
      <alignment horizontal="left" vertical="center"/>
      <protection/>
    </xf>
    <xf numFmtId="0" fontId="64" fillId="16" borderId="28" xfId="52" applyFont="1" applyFill="1" applyBorder="1" applyAlignment="1">
      <alignment vertical="center" wrapText="1"/>
      <protection/>
    </xf>
    <xf numFmtId="0" fontId="64" fillId="16" borderId="40" xfId="52" applyFont="1" applyFill="1" applyBorder="1" applyAlignment="1">
      <alignment vertical="center" wrapText="1"/>
      <protection/>
    </xf>
    <xf numFmtId="0" fontId="1" fillId="0" borderId="43" xfId="54" applyFont="1" applyBorder="1" applyAlignment="1">
      <alignment/>
      <protection/>
    </xf>
    <xf numFmtId="0" fontId="1" fillId="0" borderId="57" xfId="54" applyFont="1" applyBorder="1" applyAlignment="1">
      <alignment/>
      <protection/>
    </xf>
    <xf numFmtId="0" fontId="76" fillId="0" borderId="37" xfId="52" applyFont="1" applyBorder="1" applyAlignment="1">
      <alignment horizontal="center"/>
      <protection/>
    </xf>
    <xf numFmtId="0" fontId="1" fillId="0" borderId="28" xfId="52" applyBorder="1" applyAlignment="1">
      <alignment horizontal="center"/>
      <protection/>
    </xf>
    <xf numFmtId="0" fontId="1" fillId="0" borderId="40" xfId="52" applyBorder="1" applyAlignment="1">
      <alignment horizontal="center"/>
      <protection/>
    </xf>
    <xf numFmtId="0" fontId="62" fillId="8" borderId="28" xfId="52" applyFont="1" applyFill="1" applyBorder="1" applyAlignment="1">
      <alignment horizontal="left" vertical="center" wrapText="1"/>
      <protection/>
    </xf>
    <xf numFmtId="0" fontId="62" fillId="8" borderId="40" xfId="52" applyFont="1" applyFill="1" applyBorder="1" applyAlignment="1">
      <alignment horizontal="left" vertical="center" wrapText="1"/>
      <protection/>
    </xf>
    <xf numFmtId="0" fontId="54" fillId="3" borderId="28" xfId="52" applyFont="1" applyFill="1" applyBorder="1" applyAlignment="1">
      <alignment horizontal="left" vertical="center" wrapText="1"/>
      <protection/>
    </xf>
    <xf numFmtId="0" fontId="54" fillId="3" borderId="40" xfId="52" applyFont="1" applyFill="1" applyBorder="1" applyAlignment="1">
      <alignment horizontal="left" vertical="center" wrapText="1"/>
      <protection/>
    </xf>
    <xf numFmtId="0" fontId="55" fillId="16" borderId="13" xfId="52" applyFont="1" applyFill="1" applyBorder="1" applyAlignment="1">
      <alignment horizontal="left" vertical="center" wrapText="1"/>
      <protection/>
    </xf>
    <xf numFmtId="0" fontId="72" fillId="0" borderId="13" xfId="52" applyFont="1" applyBorder="1" applyAlignment="1">
      <alignment horizont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 4" xfId="56"/>
    <cellStyle name="Percent" xfId="57"/>
    <cellStyle name="Satisfaisant" xfId="58"/>
    <cellStyle name="Sortie" xfId="59"/>
    <cellStyle name="Texte explicatif" xfId="60"/>
    <cellStyle name="Titre" xfId="61"/>
    <cellStyle name="Titre 1" xfId="62"/>
    <cellStyle name="Titre 2" xfId="63"/>
    <cellStyle name="Titre 3" xfId="64"/>
    <cellStyle name="Titre 4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5"/>
  <sheetViews>
    <sheetView tabSelected="1" view="pageBreakPreview" zoomScale="60" zoomScaleNormal="75" zoomScalePageLayoutView="0" workbookViewId="0" topLeftCell="A1">
      <selection activeCell="O23" sqref="T23"/>
    </sheetView>
  </sheetViews>
  <sheetFormatPr defaultColWidth="11.421875" defaultRowHeight="15"/>
  <cols>
    <col min="1" max="1" width="4.140625" style="1" customWidth="1"/>
    <col min="2" max="2" width="30.7109375" style="1" customWidth="1"/>
    <col min="3" max="3" width="9.28125" style="1" customWidth="1"/>
    <col min="4" max="4" width="7.8515625" style="1" customWidth="1"/>
    <col min="5" max="5" width="10.140625" style="1" customWidth="1"/>
    <col min="6" max="6" width="7.8515625" style="1" customWidth="1"/>
    <col min="7" max="7" width="10.28125" style="1" customWidth="1"/>
    <col min="8" max="8" width="7.421875" style="1" customWidth="1"/>
    <col min="9" max="9" width="9.28125" style="1" customWidth="1"/>
    <col min="10" max="10" width="8.140625" style="1" customWidth="1"/>
    <col min="11" max="11" width="11.00390625" style="1" customWidth="1"/>
    <col min="12" max="12" width="10.7109375" style="1" customWidth="1"/>
    <col min="13" max="13" width="8.421875" style="1" customWidth="1"/>
    <col min="14" max="14" width="9.7109375" style="1" customWidth="1"/>
    <col min="15" max="15" width="10.421875" style="1" customWidth="1"/>
    <col min="16" max="16" width="4.7109375" style="1" customWidth="1"/>
    <col min="17" max="16384" width="11.421875" style="1" customWidth="1"/>
  </cols>
  <sheetData>
    <row r="1" ht="6.75" customHeight="1"/>
    <row r="2" spans="2:12" ht="21.75" customHeight="1" thickBot="1">
      <c r="B2" s="227" t="s">
        <v>93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2:17" ht="20.25" thickBot="1" thickTop="1">
      <c r="B3" s="230" t="s">
        <v>0</v>
      </c>
      <c r="C3" s="232" t="s">
        <v>1</v>
      </c>
      <c r="D3" s="233"/>
      <c r="E3" s="232" t="s">
        <v>2</v>
      </c>
      <c r="F3" s="233"/>
      <c r="G3" s="232" t="s">
        <v>3</v>
      </c>
      <c r="H3" s="233"/>
      <c r="I3" s="232" t="s">
        <v>4</v>
      </c>
      <c r="J3" s="233"/>
      <c r="K3" s="218" t="s">
        <v>5</v>
      </c>
      <c r="L3" s="219"/>
      <c r="M3" s="2"/>
      <c r="Q3" s="147"/>
    </row>
    <row r="4" spans="2:17" ht="48.75" thickBot="1" thickTop="1">
      <c r="B4" s="231"/>
      <c r="C4" s="3" t="s">
        <v>6</v>
      </c>
      <c r="D4" s="4" t="s">
        <v>7</v>
      </c>
      <c r="E4" s="3" t="s">
        <v>8</v>
      </c>
      <c r="F4" s="5" t="s">
        <v>7</v>
      </c>
      <c r="G4" s="3" t="s">
        <v>6</v>
      </c>
      <c r="H4" s="4" t="s">
        <v>9</v>
      </c>
      <c r="I4" s="6" t="s">
        <v>6</v>
      </c>
      <c r="J4" s="7" t="s">
        <v>9</v>
      </c>
      <c r="K4" s="8" t="s">
        <v>6</v>
      </c>
      <c r="L4" s="9" t="s">
        <v>7</v>
      </c>
      <c r="M4" s="10" t="s">
        <v>10</v>
      </c>
      <c r="N4" s="11" t="s">
        <v>94</v>
      </c>
      <c r="O4" s="12" t="s">
        <v>11</v>
      </c>
      <c r="Q4" s="148"/>
    </row>
    <row r="5" spans="2:17" ht="34.5" customHeight="1" thickBot="1" thickTop="1">
      <c r="B5" s="153" t="s">
        <v>12</v>
      </c>
      <c r="C5" s="154">
        <v>8</v>
      </c>
      <c r="D5" s="155">
        <f>C5*35</f>
        <v>280</v>
      </c>
      <c r="E5" s="154">
        <v>6</v>
      </c>
      <c r="F5" s="155">
        <f>E5*35</f>
        <v>210</v>
      </c>
      <c r="G5" s="154">
        <v>8</v>
      </c>
      <c r="H5" s="155">
        <f>G5*35</f>
        <v>280</v>
      </c>
      <c r="I5" s="154">
        <v>4</v>
      </c>
      <c r="J5" s="155">
        <f>I5*35</f>
        <v>140</v>
      </c>
      <c r="K5" s="154">
        <f>C5+E5+G5+I5</f>
        <v>26</v>
      </c>
      <c r="L5" s="156">
        <f>SUM(J5+H5+F5+D5)</f>
        <v>910</v>
      </c>
      <c r="M5" s="13"/>
      <c r="N5" s="14"/>
      <c r="O5" s="15"/>
      <c r="Q5" s="149"/>
    </row>
    <row r="6" spans="2:17" ht="30.75" customHeight="1" thickTop="1">
      <c r="B6" s="16" t="s">
        <v>13</v>
      </c>
      <c r="C6" s="17"/>
      <c r="D6" s="18"/>
      <c r="E6" s="17"/>
      <c r="F6" s="18"/>
      <c r="G6" s="17"/>
      <c r="H6" s="18">
        <v>45</v>
      </c>
      <c r="I6" s="17"/>
      <c r="J6" s="18">
        <v>30</v>
      </c>
      <c r="K6" s="19"/>
      <c r="L6" s="145">
        <f>SUM(D6+F6+H6+J6)</f>
        <v>75</v>
      </c>
      <c r="M6" s="10">
        <v>30</v>
      </c>
      <c r="N6" s="142">
        <f>SUM(L6+M6)</f>
        <v>105</v>
      </c>
      <c r="O6" s="15">
        <v>6</v>
      </c>
      <c r="Q6" s="150"/>
    </row>
    <row r="7" spans="2:17" ht="33" customHeight="1">
      <c r="B7" s="16" t="s">
        <v>14</v>
      </c>
      <c r="C7" s="17"/>
      <c r="D7" s="18">
        <v>60</v>
      </c>
      <c r="E7" s="17"/>
      <c r="F7" s="18">
        <v>60</v>
      </c>
      <c r="G7" s="21"/>
      <c r="H7" s="18"/>
      <c r="I7" s="17"/>
      <c r="J7" s="18"/>
      <c r="K7" s="19"/>
      <c r="L7" s="146">
        <f aca="true" t="shared" si="0" ref="L7:L12">SUM(D7+F7+H7+J7)</f>
        <v>120</v>
      </c>
      <c r="M7" s="10">
        <v>30</v>
      </c>
      <c r="N7" s="142">
        <f aca="true" t="shared" si="1" ref="N7:N12">SUM(L7+M7)</f>
        <v>150</v>
      </c>
      <c r="O7" s="15">
        <v>8</v>
      </c>
      <c r="Q7" s="150"/>
    </row>
    <row r="8" spans="2:17" ht="39.75" customHeight="1">
      <c r="B8" s="16" t="s">
        <v>15</v>
      </c>
      <c r="C8" s="17"/>
      <c r="D8" s="18">
        <v>135</v>
      </c>
      <c r="E8" s="17"/>
      <c r="F8" s="18">
        <v>105</v>
      </c>
      <c r="G8" s="17"/>
      <c r="H8" s="18"/>
      <c r="I8" s="17"/>
      <c r="J8" s="18"/>
      <c r="K8" s="19"/>
      <c r="L8" s="146">
        <f t="shared" si="0"/>
        <v>240</v>
      </c>
      <c r="M8" s="10">
        <v>60</v>
      </c>
      <c r="N8" s="142">
        <f t="shared" si="1"/>
        <v>300</v>
      </c>
      <c r="O8" s="15">
        <v>14</v>
      </c>
      <c r="Q8" s="150"/>
    </row>
    <row r="9" spans="2:17" ht="38.25">
      <c r="B9" s="16" t="s">
        <v>16</v>
      </c>
      <c r="C9" s="17"/>
      <c r="D9" s="18">
        <v>30</v>
      </c>
      <c r="E9" s="17"/>
      <c r="F9" s="18">
        <v>0</v>
      </c>
      <c r="G9" s="17"/>
      <c r="H9" s="18">
        <v>110</v>
      </c>
      <c r="I9" s="17"/>
      <c r="J9" s="18">
        <v>45</v>
      </c>
      <c r="K9" s="19"/>
      <c r="L9" s="146">
        <f t="shared" si="0"/>
        <v>185</v>
      </c>
      <c r="M9" s="10">
        <v>50</v>
      </c>
      <c r="N9" s="142">
        <f t="shared" si="1"/>
        <v>235</v>
      </c>
      <c r="O9" s="15">
        <v>10</v>
      </c>
      <c r="Q9" s="150"/>
    </row>
    <row r="10" spans="2:17" ht="24.75" customHeight="1">
      <c r="B10" s="16" t="s">
        <v>17</v>
      </c>
      <c r="C10" s="17"/>
      <c r="D10" s="18">
        <v>15</v>
      </c>
      <c r="E10" s="17"/>
      <c r="F10" s="18">
        <v>15</v>
      </c>
      <c r="G10" s="17"/>
      <c r="H10" s="18">
        <v>60</v>
      </c>
      <c r="I10" s="17"/>
      <c r="J10" s="18">
        <v>35</v>
      </c>
      <c r="K10" s="19"/>
      <c r="L10" s="146">
        <f t="shared" si="0"/>
        <v>125</v>
      </c>
      <c r="M10" s="10">
        <v>60</v>
      </c>
      <c r="N10" s="142">
        <f t="shared" si="1"/>
        <v>185</v>
      </c>
      <c r="O10" s="15">
        <v>6</v>
      </c>
      <c r="Q10" s="150"/>
    </row>
    <row r="11" spans="2:17" ht="24.75" customHeight="1">
      <c r="B11" s="16" t="s">
        <v>18</v>
      </c>
      <c r="C11" s="17"/>
      <c r="D11" s="18">
        <v>40</v>
      </c>
      <c r="E11" s="17"/>
      <c r="F11" s="18">
        <v>30</v>
      </c>
      <c r="G11" s="17"/>
      <c r="H11" s="18">
        <v>30</v>
      </c>
      <c r="I11" s="17"/>
      <c r="J11" s="18">
        <v>30</v>
      </c>
      <c r="K11" s="19"/>
      <c r="L11" s="146">
        <f t="shared" si="0"/>
        <v>130</v>
      </c>
      <c r="M11" s="10">
        <v>50</v>
      </c>
      <c r="N11" s="142">
        <f t="shared" si="1"/>
        <v>180</v>
      </c>
      <c r="O11" s="15">
        <v>10</v>
      </c>
      <c r="Q11" s="150"/>
    </row>
    <row r="12" spans="2:19" ht="21">
      <c r="B12" s="22" t="s">
        <v>19</v>
      </c>
      <c r="C12" s="23"/>
      <c r="D12" s="24"/>
      <c r="E12" s="23"/>
      <c r="F12" s="24"/>
      <c r="G12" s="23"/>
      <c r="H12" s="24">
        <v>35</v>
      </c>
      <c r="I12" s="23"/>
      <c r="J12" s="24">
        <v>0</v>
      </c>
      <c r="K12" s="23"/>
      <c r="L12" s="146">
        <f t="shared" si="0"/>
        <v>35</v>
      </c>
      <c r="M12" s="143">
        <v>70</v>
      </c>
      <c r="N12" s="142">
        <f t="shared" si="1"/>
        <v>105</v>
      </c>
      <c r="O12" s="141">
        <v>6</v>
      </c>
      <c r="P12" s="51"/>
      <c r="Q12" s="150"/>
      <c r="R12" s="51"/>
      <c r="S12" s="51"/>
    </row>
    <row r="13" spans="2:19" ht="16.5" thickBot="1">
      <c r="B13" s="157"/>
      <c r="C13" s="158"/>
      <c r="D13" s="159">
        <f>SUM(D6:D12)</f>
        <v>280</v>
      </c>
      <c r="E13" s="160"/>
      <c r="F13" s="159">
        <f>SUM(F6:F12)</f>
        <v>210</v>
      </c>
      <c r="G13" s="160"/>
      <c r="H13" s="159">
        <f>SUM(H6:H12)</f>
        <v>280</v>
      </c>
      <c r="I13" s="160"/>
      <c r="J13" s="159">
        <f>SUM(J6:J12)</f>
        <v>140</v>
      </c>
      <c r="K13" s="160"/>
      <c r="L13" s="161">
        <f>L6+L7+L8+L9+L10+L11</f>
        <v>875</v>
      </c>
      <c r="M13" s="144">
        <f>SUM(M6:M12)</f>
        <v>350</v>
      </c>
      <c r="N13" s="142">
        <f>SUM(N6:N12)</f>
        <v>1260</v>
      </c>
      <c r="O13" s="25">
        <f>SUM(O5:O12)</f>
        <v>60</v>
      </c>
      <c r="P13" s="152"/>
      <c r="Q13" s="151"/>
      <c r="R13" s="51"/>
      <c r="S13" s="51"/>
    </row>
    <row r="14" spans="2:19" ht="34.5" customHeight="1" thickTop="1">
      <c r="B14" s="26" t="s">
        <v>20</v>
      </c>
      <c r="C14" s="3">
        <v>14</v>
      </c>
      <c r="D14" s="27">
        <f>C14*35</f>
        <v>490</v>
      </c>
      <c r="E14" s="3">
        <v>14</v>
      </c>
      <c r="F14" s="27">
        <f>E14*35</f>
        <v>490</v>
      </c>
      <c r="G14" s="3">
        <v>14</v>
      </c>
      <c r="H14" s="27">
        <f>G14*35</f>
        <v>490</v>
      </c>
      <c r="I14" s="3">
        <v>16</v>
      </c>
      <c r="J14" s="27">
        <f>I14*35</f>
        <v>560</v>
      </c>
      <c r="K14" s="28">
        <f>SUM(C14+E14+G14+I14)</f>
        <v>58</v>
      </c>
      <c r="L14" s="29">
        <f>D14+F14+H14+J14</f>
        <v>2030</v>
      </c>
      <c r="M14" s="30"/>
      <c r="O14" s="25">
        <v>60</v>
      </c>
      <c r="Q14" s="223"/>
      <c r="R14" s="224"/>
      <c r="S14" s="224"/>
    </row>
    <row r="15" spans="2:15" ht="27" customHeight="1">
      <c r="B15" s="31" t="s">
        <v>21</v>
      </c>
      <c r="C15" s="32">
        <v>3</v>
      </c>
      <c r="D15" s="33">
        <f>C15*35</f>
        <v>105</v>
      </c>
      <c r="E15" s="32">
        <v>2</v>
      </c>
      <c r="F15" s="33">
        <f>E15*35</f>
        <v>70</v>
      </c>
      <c r="G15" s="32">
        <v>3</v>
      </c>
      <c r="H15" s="33">
        <f>G15*35</f>
        <v>105</v>
      </c>
      <c r="I15" s="32">
        <v>2</v>
      </c>
      <c r="J15" s="33">
        <f>I15*35</f>
        <v>70</v>
      </c>
      <c r="K15" s="34">
        <f>SUM(C15+E15+G15+I15)</f>
        <v>10</v>
      </c>
      <c r="L15" s="35">
        <v>350</v>
      </c>
      <c r="M15" s="36"/>
      <c r="O15" s="25"/>
    </row>
    <row r="16" spans="2:15" ht="28.5" customHeight="1">
      <c r="B16" s="37" t="s">
        <v>22</v>
      </c>
      <c r="C16" s="38">
        <v>1</v>
      </c>
      <c r="D16" s="39">
        <f>C16*35</f>
        <v>35</v>
      </c>
      <c r="E16" s="38">
        <v>4</v>
      </c>
      <c r="F16" s="39">
        <f>E16*35</f>
        <v>140</v>
      </c>
      <c r="G16" s="38">
        <v>1</v>
      </c>
      <c r="H16" s="39">
        <f>G16*35</f>
        <v>35</v>
      </c>
      <c r="I16" s="38">
        <v>4</v>
      </c>
      <c r="J16" s="39">
        <f>I16*35</f>
        <v>140</v>
      </c>
      <c r="K16" s="40">
        <f>C16+E16+G16+I16</f>
        <v>10</v>
      </c>
      <c r="L16" s="39" t="s">
        <v>23</v>
      </c>
      <c r="M16" s="41"/>
      <c r="O16" s="25"/>
    </row>
    <row r="17" spans="2:15" ht="28.5" customHeight="1" thickBot="1">
      <c r="B17" s="42" t="s">
        <v>24</v>
      </c>
      <c r="C17" s="43">
        <f>SUM(C5:C16)</f>
        <v>26</v>
      </c>
      <c r="D17" s="44">
        <f>SUM(D13:D16)</f>
        <v>910</v>
      </c>
      <c r="E17" s="43">
        <f>SUM(E5:E16)</f>
        <v>26</v>
      </c>
      <c r="F17" s="45">
        <f>SUM(F13:F16)</f>
        <v>910</v>
      </c>
      <c r="G17" s="43">
        <f>SUM(G5:G16)</f>
        <v>26</v>
      </c>
      <c r="H17" s="44">
        <f>SUM(H13:H16)</f>
        <v>910</v>
      </c>
      <c r="I17" s="43">
        <f>SUM(I5:I16)</f>
        <v>26</v>
      </c>
      <c r="J17" s="44">
        <f>SUM(J13:J16)</f>
        <v>910</v>
      </c>
      <c r="K17" s="46">
        <f>C17+E17+G17+I17</f>
        <v>104</v>
      </c>
      <c r="L17" s="47">
        <v>3640</v>
      </c>
      <c r="M17" s="41"/>
      <c r="O17" s="25">
        <f>SUM(O13:O16)</f>
        <v>120</v>
      </c>
    </row>
    <row r="18" spans="2:13" ht="8.25" customHeight="1" thickTop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20" ht="16.5" thickBot="1"/>
    <row r="21" spans="2:3" ht="15.75">
      <c r="B21" s="225" t="s">
        <v>25</v>
      </c>
      <c r="C21" s="226"/>
    </row>
    <row r="22" spans="2:3" ht="15.75">
      <c r="B22" s="52" t="s">
        <v>26</v>
      </c>
      <c r="C22" s="53"/>
    </row>
    <row r="23" spans="2:3" ht="15.75">
      <c r="B23" s="54" t="s">
        <v>27</v>
      </c>
      <c r="C23" s="53"/>
    </row>
    <row r="24" spans="2:3" ht="15.75">
      <c r="B24" s="54" t="s">
        <v>28</v>
      </c>
      <c r="C24" s="53"/>
    </row>
    <row r="25" spans="2:3" ht="16.5" thickBot="1">
      <c r="B25" s="55" t="s">
        <v>91</v>
      </c>
      <c r="C25" s="56"/>
    </row>
  </sheetData>
  <sheetProtection/>
  <mergeCells count="9">
    <mergeCell ref="Q14:S14"/>
    <mergeCell ref="B21:C21"/>
    <mergeCell ref="B2:L2"/>
    <mergeCell ref="B3:B4"/>
    <mergeCell ref="C3:D3"/>
    <mergeCell ref="E3:F3"/>
    <mergeCell ref="G3:H3"/>
    <mergeCell ref="I3:J3"/>
    <mergeCell ref="K3:L3"/>
  </mergeCells>
  <printOptions/>
  <pageMargins left="0.25" right="0.25" top="0.18" bottom="0.25" header="0.55" footer="0.25"/>
  <pageSetup fitToHeight="1" fitToWidth="1" orientation="landscape" paperSize="9" scale="87" r:id="rId1"/>
  <headerFooter alignWithMargins="0">
    <oddFooter>&amp;R&amp;10Doc-travail CEEIADE 2012-01-17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60" zoomScaleNormal="75" zoomScalePageLayoutView="0" workbookViewId="0" topLeftCell="A32">
      <selection activeCell="O23" sqref="O23:V23"/>
    </sheetView>
  </sheetViews>
  <sheetFormatPr defaultColWidth="11.421875" defaultRowHeight="15"/>
  <cols>
    <col min="1" max="1" width="22.28125" style="51" customWidth="1"/>
    <col min="2" max="2" width="8.7109375" style="51" customWidth="1"/>
    <col min="3" max="3" width="8.00390625" style="51" customWidth="1"/>
    <col min="4" max="4" width="8.7109375" style="51" customWidth="1"/>
    <col min="5" max="5" width="7.7109375" style="51" customWidth="1"/>
    <col min="6" max="6" width="9.140625" style="51" customWidth="1"/>
    <col min="7" max="7" width="7.7109375" style="51" customWidth="1"/>
    <col min="8" max="8" width="8.7109375" style="51" customWidth="1"/>
    <col min="9" max="9" width="8.00390625" style="51" customWidth="1"/>
    <col min="10" max="10" width="9.57421875" style="51" customWidth="1"/>
    <col min="11" max="11" width="8.8515625" style="51" customWidth="1"/>
    <col min="12" max="12" width="8.140625" style="64" customWidth="1"/>
    <col min="13" max="13" width="9.140625" style="136" customWidth="1"/>
    <col min="14" max="14" width="7.28125" style="137" customWidth="1"/>
    <col min="15" max="21" width="11.421875" style="51" customWidth="1"/>
    <col min="22" max="22" width="21.7109375" style="51" customWidth="1"/>
    <col min="23" max="23" width="19.421875" style="51" customWidth="1"/>
    <col min="24" max="16384" width="11.421875" style="51" customWidth="1"/>
  </cols>
  <sheetData>
    <row r="1" spans="1:23" ht="15.7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 t="s">
        <v>29</v>
      </c>
      <c r="P1" s="265"/>
      <c r="Q1" s="265"/>
      <c r="R1" s="265"/>
      <c r="S1" s="265"/>
      <c r="T1" s="265"/>
      <c r="U1" s="265"/>
      <c r="V1" s="266"/>
      <c r="W1" s="273" t="s">
        <v>30</v>
      </c>
    </row>
    <row r="2" spans="1:23" ht="15.75">
      <c r="A2" s="276" t="s">
        <v>0</v>
      </c>
      <c r="B2" s="277" t="s">
        <v>1</v>
      </c>
      <c r="C2" s="277"/>
      <c r="D2" s="277" t="s">
        <v>2</v>
      </c>
      <c r="E2" s="277"/>
      <c r="F2" s="277" t="s">
        <v>3</v>
      </c>
      <c r="G2" s="277"/>
      <c r="H2" s="277" t="s">
        <v>4</v>
      </c>
      <c r="I2" s="277"/>
      <c r="J2" s="278" t="s">
        <v>5</v>
      </c>
      <c r="K2" s="278"/>
      <c r="L2" s="66"/>
      <c r="M2" s="67"/>
      <c r="N2" s="68"/>
      <c r="O2" s="267"/>
      <c r="P2" s="268"/>
      <c r="Q2" s="268"/>
      <c r="R2" s="268"/>
      <c r="S2" s="268"/>
      <c r="T2" s="268"/>
      <c r="U2" s="268"/>
      <c r="V2" s="269"/>
      <c r="W2" s="274"/>
    </row>
    <row r="3" spans="1:23" ht="49.5" customHeight="1">
      <c r="A3" s="276"/>
      <c r="B3" s="181" t="s">
        <v>6</v>
      </c>
      <c r="C3" s="182" t="s">
        <v>7</v>
      </c>
      <c r="D3" s="181" t="s">
        <v>8</v>
      </c>
      <c r="E3" s="182" t="s">
        <v>7</v>
      </c>
      <c r="F3" s="181" t="s">
        <v>6</v>
      </c>
      <c r="G3" s="182" t="s">
        <v>9</v>
      </c>
      <c r="H3" s="181" t="s">
        <v>6</v>
      </c>
      <c r="I3" s="182" t="s">
        <v>9</v>
      </c>
      <c r="J3" s="183" t="s">
        <v>6</v>
      </c>
      <c r="K3" s="184" t="s">
        <v>7</v>
      </c>
      <c r="L3" s="69" t="s">
        <v>31</v>
      </c>
      <c r="M3" s="185" t="s">
        <v>94</v>
      </c>
      <c r="N3" s="70" t="s">
        <v>11</v>
      </c>
      <c r="O3" s="270"/>
      <c r="P3" s="271"/>
      <c r="Q3" s="271"/>
      <c r="R3" s="271"/>
      <c r="S3" s="271"/>
      <c r="T3" s="271"/>
      <c r="U3" s="271"/>
      <c r="V3" s="272"/>
      <c r="W3" s="275"/>
    </row>
    <row r="4" spans="1:23" ht="45" customHeight="1">
      <c r="A4" s="178" t="s">
        <v>12</v>
      </c>
      <c r="B4" s="179">
        <v>8</v>
      </c>
      <c r="C4" s="180">
        <f>C52</f>
        <v>280</v>
      </c>
      <c r="D4" s="180">
        <v>6</v>
      </c>
      <c r="E4" s="180">
        <f>E52</f>
        <v>210</v>
      </c>
      <c r="F4" s="180">
        <v>8</v>
      </c>
      <c r="G4" s="180">
        <f>G52</f>
        <v>280</v>
      </c>
      <c r="H4" s="180">
        <v>4</v>
      </c>
      <c r="I4" s="180">
        <f>I52</f>
        <v>140</v>
      </c>
      <c r="J4" s="180">
        <f>B4+D4+F4+H4</f>
        <v>26</v>
      </c>
      <c r="K4" s="180">
        <f>C4+E4+G4+I4</f>
        <v>910</v>
      </c>
      <c r="L4" s="13"/>
      <c r="M4" s="67"/>
      <c r="N4" s="71"/>
      <c r="O4" s="65"/>
      <c r="P4" s="65"/>
      <c r="Q4" s="65"/>
      <c r="R4" s="65"/>
      <c r="S4" s="65"/>
      <c r="T4" s="65"/>
      <c r="U4" s="65"/>
      <c r="V4" s="65"/>
      <c r="W4" s="65"/>
    </row>
    <row r="5" spans="1:23" ht="38.25" customHeight="1">
      <c r="A5" s="220" t="s">
        <v>32</v>
      </c>
      <c r="B5" s="221"/>
      <c r="C5" s="72"/>
      <c r="D5" s="72"/>
      <c r="E5" s="72"/>
      <c r="F5" s="72"/>
      <c r="G5" s="72">
        <f>SUM(G6:G10)</f>
        <v>45</v>
      </c>
      <c r="H5" s="72"/>
      <c r="I5" s="72">
        <f>SUM(I6:I10)</f>
        <v>30</v>
      </c>
      <c r="J5" s="72"/>
      <c r="K5" s="73">
        <f>SUM(C5+E5+G5+I5)</f>
        <v>75</v>
      </c>
      <c r="L5" s="10">
        <v>30</v>
      </c>
      <c r="M5" s="74">
        <f>K5+L5</f>
        <v>105</v>
      </c>
      <c r="N5" s="75">
        <f>SUM(N6:N10)</f>
        <v>6</v>
      </c>
      <c r="O5" s="20"/>
      <c r="P5" s="20"/>
      <c r="Q5" s="20"/>
      <c r="R5" s="20"/>
      <c r="S5" s="20"/>
      <c r="T5" s="20"/>
      <c r="U5" s="20"/>
      <c r="V5" s="20"/>
      <c r="W5" s="20"/>
    </row>
    <row r="6" spans="1:23" ht="33" customHeight="1">
      <c r="A6" s="57" t="s">
        <v>81</v>
      </c>
      <c r="B6" s="162"/>
      <c r="C6" s="76"/>
      <c r="D6" s="43"/>
      <c r="E6" s="76"/>
      <c r="F6" s="43"/>
      <c r="G6" s="76">
        <v>10</v>
      </c>
      <c r="H6" s="43"/>
      <c r="I6" s="76"/>
      <c r="J6" s="77"/>
      <c r="K6" s="78">
        <f>SUM(B6:J6)</f>
        <v>10</v>
      </c>
      <c r="L6" s="79"/>
      <c r="M6" s="67"/>
      <c r="N6" s="80">
        <v>1</v>
      </c>
      <c r="O6" s="261" t="s">
        <v>33</v>
      </c>
      <c r="P6" s="261"/>
      <c r="Q6" s="261"/>
      <c r="R6" s="261"/>
      <c r="S6" s="261"/>
      <c r="T6" s="261"/>
      <c r="U6" s="261"/>
      <c r="V6" s="261"/>
      <c r="W6" s="259" t="s">
        <v>34</v>
      </c>
    </row>
    <row r="7" spans="1:23" s="81" customFormat="1" ht="31.5" customHeight="1">
      <c r="A7" s="57" t="s">
        <v>82</v>
      </c>
      <c r="B7" s="162"/>
      <c r="C7" s="76"/>
      <c r="D7" s="43"/>
      <c r="E7" s="76"/>
      <c r="F7" s="43"/>
      <c r="G7" s="76">
        <v>10</v>
      </c>
      <c r="H7" s="43"/>
      <c r="I7" s="76"/>
      <c r="J7" s="77"/>
      <c r="K7" s="78">
        <f>SUM(B7:J7)</f>
        <v>10</v>
      </c>
      <c r="L7" s="79"/>
      <c r="M7" s="67"/>
      <c r="N7" s="80">
        <v>1</v>
      </c>
      <c r="O7" s="261" t="s">
        <v>33</v>
      </c>
      <c r="P7" s="261"/>
      <c r="Q7" s="261"/>
      <c r="R7" s="261"/>
      <c r="S7" s="261"/>
      <c r="T7" s="261"/>
      <c r="U7" s="261"/>
      <c r="V7" s="261"/>
      <c r="W7" s="262"/>
    </row>
    <row r="8" spans="1:23" ht="76.5">
      <c r="A8" s="57" t="s">
        <v>83</v>
      </c>
      <c r="B8" s="162"/>
      <c r="C8" s="76"/>
      <c r="D8" s="43"/>
      <c r="E8" s="76"/>
      <c r="F8" s="43"/>
      <c r="G8" s="76">
        <v>10</v>
      </c>
      <c r="H8" s="43"/>
      <c r="I8" s="76"/>
      <c r="J8" s="77"/>
      <c r="K8" s="78">
        <f>SUM(B8:J8)</f>
        <v>10</v>
      </c>
      <c r="L8" s="79"/>
      <c r="M8" s="67"/>
      <c r="N8" s="80">
        <v>1</v>
      </c>
      <c r="O8" s="261" t="s">
        <v>33</v>
      </c>
      <c r="P8" s="261"/>
      <c r="Q8" s="261"/>
      <c r="R8" s="261"/>
      <c r="S8" s="261"/>
      <c r="T8" s="261"/>
      <c r="U8" s="261"/>
      <c r="V8" s="261"/>
      <c r="W8" s="262"/>
    </row>
    <row r="9" spans="1:23" ht="43.5" customHeight="1">
      <c r="A9" s="57" t="s">
        <v>35</v>
      </c>
      <c r="B9" s="162"/>
      <c r="C9" s="76"/>
      <c r="D9" s="43"/>
      <c r="E9" s="76"/>
      <c r="F9" s="43"/>
      <c r="G9" s="76">
        <v>15</v>
      </c>
      <c r="H9" s="43"/>
      <c r="I9" s="76"/>
      <c r="J9" s="77"/>
      <c r="K9" s="78">
        <f>SUM(B9:J9)</f>
        <v>15</v>
      </c>
      <c r="L9" s="79"/>
      <c r="M9" s="67"/>
      <c r="N9" s="80">
        <v>1</v>
      </c>
      <c r="O9" s="261" t="s">
        <v>97</v>
      </c>
      <c r="P9" s="261"/>
      <c r="Q9" s="261"/>
      <c r="R9" s="261"/>
      <c r="S9" s="261"/>
      <c r="T9" s="261"/>
      <c r="U9" s="261"/>
      <c r="V9" s="261"/>
      <c r="W9" s="82" t="s">
        <v>37</v>
      </c>
    </row>
    <row r="10" spans="1:23" ht="25.5">
      <c r="A10" s="57" t="s">
        <v>38</v>
      </c>
      <c r="B10" s="162"/>
      <c r="C10" s="76"/>
      <c r="D10" s="43"/>
      <c r="E10" s="76"/>
      <c r="F10" s="43"/>
      <c r="G10" s="76"/>
      <c r="H10" s="43"/>
      <c r="I10" s="76">
        <v>30</v>
      </c>
      <c r="J10" s="77"/>
      <c r="K10" s="78">
        <f>SUM(B10:J10)</f>
        <v>30</v>
      </c>
      <c r="L10" s="79"/>
      <c r="M10" s="67"/>
      <c r="N10" s="80">
        <v>2</v>
      </c>
      <c r="O10" s="260" t="s">
        <v>39</v>
      </c>
      <c r="P10" s="260"/>
      <c r="Q10" s="260"/>
      <c r="R10" s="260"/>
      <c r="S10" s="260"/>
      <c r="T10" s="260"/>
      <c r="U10" s="260"/>
      <c r="V10" s="260"/>
      <c r="W10" s="82" t="s">
        <v>40</v>
      </c>
    </row>
    <row r="11" spans="1:23" ht="27.75" customHeight="1">
      <c r="A11" s="163" t="s">
        <v>11</v>
      </c>
      <c r="B11" s="164"/>
      <c r="C11" s="83"/>
      <c r="D11" s="83"/>
      <c r="E11" s="83"/>
      <c r="F11" s="83"/>
      <c r="G11" s="83">
        <v>4</v>
      </c>
      <c r="H11" s="83"/>
      <c r="I11" s="83">
        <v>2</v>
      </c>
      <c r="J11" s="83"/>
      <c r="K11" s="84">
        <f>SUM(C11:I11)</f>
        <v>6</v>
      </c>
      <c r="L11" s="85"/>
      <c r="M11" s="86"/>
      <c r="N11" s="8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36" customHeight="1">
      <c r="A12" s="220" t="s">
        <v>41</v>
      </c>
      <c r="B12" s="221"/>
      <c r="C12" s="72">
        <f>SUM(C13:C16)</f>
        <v>60</v>
      </c>
      <c r="D12" s="72">
        <f aca="true" t="shared" si="0" ref="D12:I12">SUM(D13:D16)</f>
        <v>0</v>
      </c>
      <c r="E12" s="72">
        <f t="shared" si="0"/>
        <v>60</v>
      </c>
      <c r="F12" s="72">
        <f t="shared" si="0"/>
        <v>0</v>
      </c>
      <c r="G12" s="72">
        <f t="shared" si="0"/>
        <v>0</v>
      </c>
      <c r="H12" s="72">
        <f t="shared" si="0"/>
        <v>0</v>
      </c>
      <c r="I12" s="72">
        <f t="shared" si="0"/>
        <v>0</v>
      </c>
      <c r="J12" s="72"/>
      <c r="K12" s="73">
        <f>SUM(C12+E12+G12+I12)</f>
        <v>120</v>
      </c>
      <c r="L12" s="88">
        <v>30</v>
      </c>
      <c r="M12" s="74">
        <f>K12+L12</f>
        <v>150</v>
      </c>
      <c r="N12" s="89">
        <f>SUM(N13:N16)</f>
        <v>8</v>
      </c>
      <c r="O12" s="65"/>
      <c r="P12" s="65"/>
      <c r="Q12" s="65"/>
      <c r="R12" s="65"/>
      <c r="S12" s="65"/>
      <c r="T12" s="90"/>
      <c r="U12" s="90"/>
      <c r="V12" s="90"/>
      <c r="W12" s="65"/>
    </row>
    <row r="13" spans="1:23" ht="42" customHeight="1">
      <c r="A13" s="57" t="s">
        <v>42</v>
      </c>
      <c r="B13" s="162"/>
      <c r="C13" s="76">
        <v>10</v>
      </c>
      <c r="D13" s="43"/>
      <c r="E13" s="76">
        <v>10</v>
      </c>
      <c r="F13" s="91"/>
      <c r="G13" s="76"/>
      <c r="H13" s="43"/>
      <c r="I13" s="76"/>
      <c r="J13" s="77"/>
      <c r="K13" s="78">
        <f>SUM(B13:J13)</f>
        <v>20</v>
      </c>
      <c r="L13" s="79"/>
      <c r="M13" s="67"/>
      <c r="N13" s="92">
        <v>1</v>
      </c>
      <c r="O13" s="260" t="s">
        <v>43</v>
      </c>
      <c r="P13" s="260"/>
      <c r="Q13" s="260"/>
      <c r="R13" s="260"/>
      <c r="S13" s="260"/>
      <c r="T13" s="260"/>
      <c r="U13" s="260"/>
      <c r="V13" s="260"/>
      <c r="W13" s="259" t="s">
        <v>34</v>
      </c>
    </row>
    <row r="14" spans="1:23" ht="45" customHeight="1">
      <c r="A14" s="60" t="s">
        <v>44</v>
      </c>
      <c r="B14" s="162"/>
      <c r="C14" s="76">
        <v>30</v>
      </c>
      <c r="D14" s="43"/>
      <c r="E14" s="76">
        <v>20</v>
      </c>
      <c r="F14" s="91"/>
      <c r="G14" s="76"/>
      <c r="H14" s="43"/>
      <c r="I14" s="76"/>
      <c r="J14" s="77"/>
      <c r="K14" s="78">
        <f>SUM(B14:J14)</f>
        <v>50</v>
      </c>
      <c r="L14" s="79"/>
      <c r="M14" s="67"/>
      <c r="N14" s="92">
        <v>3</v>
      </c>
      <c r="O14" s="260" t="s">
        <v>45</v>
      </c>
      <c r="P14" s="260"/>
      <c r="Q14" s="260"/>
      <c r="R14" s="260"/>
      <c r="S14" s="260"/>
      <c r="T14" s="260"/>
      <c r="U14" s="260"/>
      <c r="V14" s="260"/>
      <c r="W14" s="259"/>
    </row>
    <row r="15" spans="1:23" ht="25.5">
      <c r="A15" s="57" t="s">
        <v>46</v>
      </c>
      <c r="B15" s="162"/>
      <c r="C15" s="76">
        <v>10</v>
      </c>
      <c r="D15" s="43"/>
      <c r="E15" s="76"/>
      <c r="F15" s="91"/>
      <c r="G15" s="76"/>
      <c r="H15" s="43"/>
      <c r="I15" s="76"/>
      <c r="J15" s="77"/>
      <c r="K15" s="78">
        <f>SUM(B15:J15)</f>
        <v>10</v>
      </c>
      <c r="L15" s="79"/>
      <c r="M15" s="67"/>
      <c r="N15" s="92">
        <v>1</v>
      </c>
      <c r="O15" s="260" t="s">
        <v>47</v>
      </c>
      <c r="P15" s="260"/>
      <c r="Q15" s="260"/>
      <c r="R15" s="260"/>
      <c r="S15" s="260"/>
      <c r="T15" s="260"/>
      <c r="U15" s="260"/>
      <c r="V15" s="260"/>
      <c r="W15" s="259" t="s">
        <v>34</v>
      </c>
    </row>
    <row r="16" spans="1:23" ht="42" customHeight="1">
      <c r="A16" s="57" t="s">
        <v>48</v>
      </c>
      <c r="B16" s="162"/>
      <c r="C16" s="76">
        <v>10</v>
      </c>
      <c r="D16" s="43"/>
      <c r="E16" s="76">
        <v>30</v>
      </c>
      <c r="F16" s="91"/>
      <c r="G16" s="76"/>
      <c r="H16" s="43"/>
      <c r="I16" s="76"/>
      <c r="J16" s="77"/>
      <c r="K16" s="78">
        <f>SUM(B16:J16)</f>
        <v>40</v>
      </c>
      <c r="L16" s="79"/>
      <c r="M16" s="67"/>
      <c r="N16" s="92">
        <v>3</v>
      </c>
      <c r="O16" s="260" t="s">
        <v>45</v>
      </c>
      <c r="P16" s="260"/>
      <c r="Q16" s="260"/>
      <c r="R16" s="260"/>
      <c r="S16" s="260"/>
      <c r="T16" s="260"/>
      <c r="U16" s="260"/>
      <c r="V16" s="260"/>
      <c r="W16" s="259"/>
    </row>
    <row r="17" spans="1:23" ht="18.75">
      <c r="A17" s="163" t="s">
        <v>11</v>
      </c>
      <c r="B17" s="164"/>
      <c r="C17" s="83">
        <v>4</v>
      </c>
      <c r="D17" s="83"/>
      <c r="E17" s="83">
        <v>4</v>
      </c>
      <c r="F17" s="83"/>
      <c r="G17" s="83"/>
      <c r="H17" s="83"/>
      <c r="I17" s="83"/>
      <c r="J17" s="83"/>
      <c r="K17" s="84">
        <f>SUM(B17:J17)</f>
        <v>8</v>
      </c>
      <c r="L17" s="85"/>
      <c r="M17" s="86"/>
      <c r="N17" s="92"/>
      <c r="O17" s="65"/>
      <c r="P17" s="65"/>
      <c r="Q17" s="65"/>
      <c r="R17" s="65"/>
      <c r="S17" s="65"/>
      <c r="T17" s="90"/>
      <c r="U17" s="90"/>
      <c r="V17" s="90"/>
      <c r="W17" s="94"/>
    </row>
    <row r="18" spans="1:23" ht="40.5" customHeight="1">
      <c r="A18" s="220" t="s">
        <v>49</v>
      </c>
      <c r="B18" s="221"/>
      <c r="C18" s="72">
        <f>C20+C21+C23+C24+C26+C27</f>
        <v>135</v>
      </c>
      <c r="D18" s="72"/>
      <c r="E18" s="72">
        <f>E20+E21+E23+E24+E26+E27</f>
        <v>105</v>
      </c>
      <c r="F18" s="72"/>
      <c r="G18" s="72"/>
      <c r="H18" s="72"/>
      <c r="I18" s="72"/>
      <c r="J18" s="72"/>
      <c r="K18" s="72">
        <f>SUM(C18:J18)</f>
        <v>240</v>
      </c>
      <c r="L18" s="88">
        <v>60</v>
      </c>
      <c r="M18" s="74">
        <f>K18+L18</f>
        <v>300</v>
      </c>
      <c r="N18" s="89">
        <f>SUM(N19+N22+N25)</f>
        <v>14</v>
      </c>
      <c r="O18" s="65"/>
      <c r="P18" s="65"/>
      <c r="Q18" s="65"/>
      <c r="R18" s="65"/>
      <c r="S18" s="65"/>
      <c r="T18" s="65"/>
      <c r="U18" s="65"/>
      <c r="V18" s="65"/>
      <c r="W18" s="94"/>
    </row>
    <row r="19" spans="1:23" ht="18.75">
      <c r="A19" s="95" t="s">
        <v>50</v>
      </c>
      <c r="B19" s="165"/>
      <c r="C19" s="96"/>
      <c r="D19" s="96"/>
      <c r="E19" s="96"/>
      <c r="F19" s="96"/>
      <c r="G19" s="96"/>
      <c r="H19" s="96"/>
      <c r="I19" s="96"/>
      <c r="J19" s="96"/>
      <c r="K19" s="97">
        <f>K20+K21</f>
        <v>60</v>
      </c>
      <c r="L19" s="98"/>
      <c r="M19" s="99"/>
      <c r="N19" s="92">
        <v>2</v>
      </c>
      <c r="O19" s="65"/>
      <c r="P19" s="65"/>
      <c r="Q19" s="65"/>
      <c r="R19" s="65"/>
      <c r="S19" s="65"/>
      <c r="T19" s="65"/>
      <c r="U19" s="65"/>
      <c r="V19" s="65"/>
      <c r="W19" s="94"/>
    </row>
    <row r="20" spans="1:23" s="59" customFormat="1" ht="18.75">
      <c r="A20" s="58" t="s">
        <v>51</v>
      </c>
      <c r="B20" s="162"/>
      <c r="C20" s="76">
        <v>25</v>
      </c>
      <c r="D20" s="43"/>
      <c r="E20" s="76"/>
      <c r="F20" s="43"/>
      <c r="G20" s="76"/>
      <c r="H20" s="43"/>
      <c r="I20" s="76"/>
      <c r="J20" s="77"/>
      <c r="K20" s="78">
        <f>SUM(B20:J20)</f>
        <v>25</v>
      </c>
      <c r="L20" s="79"/>
      <c r="M20" s="67"/>
      <c r="N20" s="89">
        <v>1</v>
      </c>
      <c r="O20" s="138" t="s">
        <v>86</v>
      </c>
      <c r="P20" s="138"/>
      <c r="Q20" s="138"/>
      <c r="R20" s="138"/>
      <c r="S20" s="138"/>
      <c r="T20" s="138"/>
      <c r="U20" s="138"/>
      <c r="V20" s="139"/>
      <c r="W20" s="239" t="s">
        <v>34</v>
      </c>
    </row>
    <row r="21" spans="1:23" ht="25.5">
      <c r="A21" s="60" t="s">
        <v>53</v>
      </c>
      <c r="B21" s="162"/>
      <c r="C21" s="76">
        <v>35</v>
      </c>
      <c r="D21" s="43"/>
      <c r="E21" s="76"/>
      <c r="F21" s="43"/>
      <c r="G21" s="76"/>
      <c r="H21" s="43"/>
      <c r="I21" s="76"/>
      <c r="J21" s="77"/>
      <c r="K21" s="78">
        <f>SUM(B21:J21)</f>
        <v>35</v>
      </c>
      <c r="L21" s="79"/>
      <c r="M21" s="67"/>
      <c r="N21" s="92">
        <v>1</v>
      </c>
      <c r="O21" s="138" t="s">
        <v>52</v>
      </c>
      <c r="P21" s="138"/>
      <c r="Q21" s="138"/>
      <c r="R21" s="138"/>
      <c r="S21" s="138"/>
      <c r="T21" s="138"/>
      <c r="U21" s="138"/>
      <c r="V21" s="139"/>
      <c r="W21" s="241"/>
    </row>
    <row r="22" spans="1:23" ht="18.75">
      <c r="A22" s="95" t="s">
        <v>54</v>
      </c>
      <c r="B22" s="165"/>
      <c r="C22" s="96"/>
      <c r="D22" s="96"/>
      <c r="E22" s="96"/>
      <c r="F22" s="96"/>
      <c r="G22" s="96"/>
      <c r="H22" s="96"/>
      <c r="I22" s="96"/>
      <c r="J22" s="96"/>
      <c r="K22" s="97">
        <f>K23+K24</f>
        <v>50</v>
      </c>
      <c r="L22" s="98"/>
      <c r="M22" s="99"/>
      <c r="N22" s="92">
        <v>2</v>
      </c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8.75">
      <c r="A23" s="61" t="s">
        <v>55</v>
      </c>
      <c r="B23" s="162"/>
      <c r="C23" s="100"/>
      <c r="D23" s="43"/>
      <c r="E23" s="76">
        <v>25</v>
      </c>
      <c r="F23" s="43"/>
      <c r="G23" s="76"/>
      <c r="H23" s="43"/>
      <c r="I23" s="76"/>
      <c r="J23" s="77"/>
      <c r="K23" s="78">
        <f>SUM(B23:J23)</f>
        <v>25</v>
      </c>
      <c r="L23" s="79"/>
      <c r="M23" s="67"/>
      <c r="N23" s="92">
        <v>1</v>
      </c>
      <c r="O23" s="249" t="s">
        <v>56</v>
      </c>
      <c r="P23" s="250"/>
      <c r="Q23" s="250"/>
      <c r="R23" s="250"/>
      <c r="S23" s="250"/>
      <c r="T23" s="250"/>
      <c r="U23" s="250"/>
      <c r="V23" s="251"/>
      <c r="W23" s="239" t="s">
        <v>34</v>
      </c>
    </row>
    <row r="24" spans="1:23" ht="25.5">
      <c r="A24" s="60" t="s">
        <v>57</v>
      </c>
      <c r="B24" s="162"/>
      <c r="C24" s="100"/>
      <c r="D24" s="43"/>
      <c r="E24" s="76">
        <v>25</v>
      </c>
      <c r="F24" s="43"/>
      <c r="G24" s="76"/>
      <c r="H24" s="43"/>
      <c r="I24" s="76"/>
      <c r="J24" s="77"/>
      <c r="K24" s="78">
        <f>SUM(B24:J24)</f>
        <v>25</v>
      </c>
      <c r="L24" s="79"/>
      <c r="M24" s="67"/>
      <c r="N24" s="92">
        <v>1</v>
      </c>
      <c r="O24" s="249" t="s">
        <v>56</v>
      </c>
      <c r="P24" s="250"/>
      <c r="Q24" s="250"/>
      <c r="R24" s="250"/>
      <c r="S24" s="250"/>
      <c r="T24" s="250"/>
      <c r="U24" s="250"/>
      <c r="V24" s="251"/>
      <c r="W24" s="241"/>
    </row>
    <row r="25" spans="1:23" ht="18.75">
      <c r="A25" s="101" t="s">
        <v>58</v>
      </c>
      <c r="B25" s="165"/>
      <c r="C25" s="96"/>
      <c r="D25" s="96"/>
      <c r="E25" s="96"/>
      <c r="F25" s="96"/>
      <c r="G25" s="96"/>
      <c r="H25" s="96"/>
      <c r="I25" s="96"/>
      <c r="J25" s="96"/>
      <c r="K25" s="97">
        <f>K26+K27</f>
        <v>130</v>
      </c>
      <c r="L25" s="79"/>
      <c r="M25" s="67"/>
      <c r="N25" s="92">
        <v>10</v>
      </c>
      <c r="O25" s="20"/>
      <c r="P25" s="20"/>
      <c r="Q25" s="20"/>
      <c r="R25" s="20"/>
      <c r="S25" s="20"/>
      <c r="T25" s="20"/>
      <c r="U25" s="20"/>
      <c r="V25" s="20"/>
      <c r="W25" s="20"/>
    </row>
    <row r="26" spans="1:23" s="62" customFormat="1" ht="18.75">
      <c r="A26" s="60" t="s">
        <v>59</v>
      </c>
      <c r="B26" s="166"/>
      <c r="C26" s="76">
        <v>30</v>
      </c>
      <c r="D26" s="77"/>
      <c r="E26" s="76">
        <v>35</v>
      </c>
      <c r="F26" s="77"/>
      <c r="G26" s="76"/>
      <c r="H26" s="77"/>
      <c r="I26" s="76"/>
      <c r="J26" s="77"/>
      <c r="K26" s="78">
        <f>SUM(B26:J26)</f>
        <v>65</v>
      </c>
      <c r="L26" s="79"/>
      <c r="M26" s="102"/>
      <c r="N26" s="92">
        <v>5</v>
      </c>
      <c r="O26" s="249" t="s">
        <v>85</v>
      </c>
      <c r="P26" s="250"/>
      <c r="Q26" s="250"/>
      <c r="R26" s="250"/>
      <c r="S26" s="250"/>
      <c r="T26" s="250"/>
      <c r="U26" s="250"/>
      <c r="V26" s="251"/>
      <c r="W26" s="239" t="s">
        <v>34</v>
      </c>
    </row>
    <row r="27" spans="1:23" s="62" customFormat="1" ht="25.5">
      <c r="A27" s="60" t="s">
        <v>60</v>
      </c>
      <c r="B27" s="166"/>
      <c r="C27" s="76">
        <v>45</v>
      </c>
      <c r="D27" s="77"/>
      <c r="E27" s="76">
        <v>20</v>
      </c>
      <c r="F27" s="77"/>
      <c r="G27" s="76"/>
      <c r="H27" s="77"/>
      <c r="I27" s="76"/>
      <c r="J27" s="77"/>
      <c r="K27" s="78">
        <f>SUM(B27:J27)</f>
        <v>65</v>
      </c>
      <c r="L27" s="79"/>
      <c r="M27" s="102"/>
      <c r="N27" s="92">
        <v>5</v>
      </c>
      <c r="O27" s="249" t="s">
        <v>85</v>
      </c>
      <c r="P27" s="250"/>
      <c r="Q27" s="250"/>
      <c r="R27" s="250"/>
      <c r="S27" s="250"/>
      <c r="T27" s="250"/>
      <c r="U27" s="250"/>
      <c r="V27" s="251"/>
      <c r="W27" s="241"/>
    </row>
    <row r="28" spans="1:23" s="62" customFormat="1" ht="18.75">
      <c r="A28" s="163" t="s">
        <v>11</v>
      </c>
      <c r="B28" s="164"/>
      <c r="C28" s="83">
        <v>7</v>
      </c>
      <c r="D28" s="83"/>
      <c r="E28" s="83">
        <v>7</v>
      </c>
      <c r="F28" s="83"/>
      <c r="G28" s="83"/>
      <c r="H28" s="83"/>
      <c r="I28" s="83"/>
      <c r="J28" s="83"/>
      <c r="K28" s="84">
        <f>SUM(C28:J28)</f>
        <v>14</v>
      </c>
      <c r="L28" s="85"/>
      <c r="M28" s="86"/>
      <c r="N28" s="92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54" customHeight="1">
      <c r="A29" s="237" t="s">
        <v>61</v>
      </c>
      <c r="B29" s="238"/>
      <c r="C29" s="72">
        <f>C30+C31+C32+C33+C34</f>
        <v>30</v>
      </c>
      <c r="D29" s="72"/>
      <c r="E29" s="72">
        <f>E30+E31+E32+E33+E34</f>
        <v>0</v>
      </c>
      <c r="F29" s="72"/>
      <c r="G29" s="72">
        <f>G30+G31+G32+G33+G34</f>
        <v>110</v>
      </c>
      <c r="H29" s="72"/>
      <c r="I29" s="72">
        <f>I30+I31+I32+I33+I34</f>
        <v>45</v>
      </c>
      <c r="J29" s="72"/>
      <c r="K29" s="73">
        <f>SUM(C29:J29)</f>
        <v>185</v>
      </c>
      <c r="L29" s="103">
        <v>50</v>
      </c>
      <c r="M29" s="74">
        <f>K29+L29</f>
        <v>235</v>
      </c>
      <c r="N29" s="89">
        <f>SUM(N30:N34)</f>
        <v>10</v>
      </c>
      <c r="O29" s="104"/>
      <c r="P29" s="104"/>
      <c r="Q29" s="104"/>
      <c r="R29" s="104"/>
      <c r="S29" s="104"/>
      <c r="T29" s="104"/>
      <c r="U29" s="104"/>
      <c r="V29" s="104"/>
      <c r="W29" s="105"/>
    </row>
    <row r="30" spans="1:23" ht="25.5">
      <c r="A30" s="57" t="s">
        <v>62</v>
      </c>
      <c r="B30" s="162"/>
      <c r="C30" s="76"/>
      <c r="D30" s="43"/>
      <c r="E30" s="76"/>
      <c r="F30" s="43"/>
      <c r="G30" s="76">
        <v>45</v>
      </c>
      <c r="H30" s="43"/>
      <c r="I30" s="76"/>
      <c r="J30" s="77"/>
      <c r="K30" s="78">
        <f>SUM(A30:J30)</f>
        <v>45</v>
      </c>
      <c r="L30" s="79"/>
      <c r="M30" s="67"/>
      <c r="N30" s="92">
        <v>2</v>
      </c>
      <c r="O30" s="249" t="s">
        <v>56</v>
      </c>
      <c r="P30" s="250"/>
      <c r="Q30" s="250"/>
      <c r="R30" s="250"/>
      <c r="S30" s="250"/>
      <c r="T30" s="250"/>
      <c r="U30" s="250"/>
      <c r="V30" s="251"/>
      <c r="W30" s="239"/>
    </row>
    <row r="31" spans="1:23" ht="29.25" customHeight="1">
      <c r="A31" s="57" t="s">
        <v>63</v>
      </c>
      <c r="B31" s="162"/>
      <c r="C31" s="76"/>
      <c r="D31" s="43"/>
      <c r="E31" s="76"/>
      <c r="F31" s="43"/>
      <c r="G31" s="76"/>
      <c r="H31" s="43"/>
      <c r="I31" s="76">
        <v>45</v>
      </c>
      <c r="J31" s="77"/>
      <c r="K31" s="78">
        <f>SUM(A31:J31)</f>
        <v>45</v>
      </c>
      <c r="L31" s="79"/>
      <c r="M31" s="67"/>
      <c r="N31" s="92">
        <v>2</v>
      </c>
      <c r="O31" s="249" t="s">
        <v>56</v>
      </c>
      <c r="P31" s="250"/>
      <c r="Q31" s="250"/>
      <c r="R31" s="250"/>
      <c r="S31" s="250"/>
      <c r="T31" s="250"/>
      <c r="U31" s="250"/>
      <c r="V31" s="251"/>
      <c r="W31" s="240"/>
    </row>
    <row r="32" spans="1:23" ht="25.5">
      <c r="A32" s="57" t="s">
        <v>64</v>
      </c>
      <c r="B32" s="162"/>
      <c r="C32" s="76"/>
      <c r="D32" s="43"/>
      <c r="E32" s="76"/>
      <c r="F32" s="43"/>
      <c r="G32" s="76">
        <v>40</v>
      </c>
      <c r="H32" s="43"/>
      <c r="I32" s="76"/>
      <c r="J32" s="77"/>
      <c r="K32" s="78">
        <f>SUM(A32:J32)</f>
        <v>40</v>
      </c>
      <c r="L32" s="79"/>
      <c r="M32" s="67"/>
      <c r="N32" s="92">
        <v>2</v>
      </c>
      <c r="O32" s="249" t="s">
        <v>56</v>
      </c>
      <c r="P32" s="250"/>
      <c r="Q32" s="250"/>
      <c r="R32" s="250"/>
      <c r="S32" s="250"/>
      <c r="T32" s="250"/>
      <c r="U32" s="250"/>
      <c r="V32" s="251"/>
      <c r="W32" s="241"/>
    </row>
    <row r="33" spans="1:23" ht="28.5" customHeight="1">
      <c r="A33" s="57" t="s">
        <v>65</v>
      </c>
      <c r="B33" s="162"/>
      <c r="C33" s="108">
        <v>30</v>
      </c>
      <c r="D33" s="43"/>
      <c r="E33" s="76"/>
      <c r="F33" s="43"/>
      <c r="G33" s="76"/>
      <c r="H33" s="43"/>
      <c r="I33" s="76"/>
      <c r="J33" s="77"/>
      <c r="K33" s="78">
        <f>SUM(A33:J33)</f>
        <v>30</v>
      </c>
      <c r="L33" s="79"/>
      <c r="M33" s="67"/>
      <c r="N33" s="92">
        <v>2</v>
      </c>
      <c r="O33" s="242" t="s">
        <v>66</v>
      </c>
      <c r="P33" s="242"/>
      <c r="Q33" s="242"/>
      <c r="R33" s="242"/>
      <c r="S33" s="242"/>
      <c r="T33" s="242"/>
      <c r="U33" s="242"/>
      <c r="V33" s="243"/>
      <c r="W33" s="90"/>
    </row>
    <row r="34" spans="1:23" ht="36" customHeight="1">
      <c r="A34" s="57" t="s">
        <v>67</v>
      </c>
      <c r="B34" s="162"/>
      <c r="C34" s="76"/>
      <c r="D34" s="43"/>
      <c r="E34" s="76"/>
      <c r="F34" s="43"/>
      <c r="G34" s="76">
        <v>25</v>
      </c>
      <c r="H34" s="43"/>
      <c r="I34" s="76"/>
      <c r="J34" s="77"/>
      <c r="K34" s="78">
        <f>SUM(A34:J34)</f>
        <v>25</v>
      </c>
      <c r="L34" s="79"/>
      <c r="M34" s="67"/>
      <c r="N34" s="92">
        <v>2</v>
      </c>
      <c r="O34" s="255" t="s">
        <v>68</v>
      </c>
      <c r="P34" s="255"/>
      <c r="Q34" s="255"/>
      <c r="R34" s="255"/>
      <c r="S34" s="255"/>
      <c r="T34" s="255"/>
      <c r="U34" s="255"/>
      <c r="V34" s="256"/>
      <c r="W34" s="90"/>
    </row>
    <row r="35" spans="1:23" ht="25.5" customHeight="1">
      <c r="A35" s="163" t="s">
        <v>11</v>
      </c>
      <c r="B35" s="164"/>
      <c r="C35" s="83">
        <v>2</v>
      </c>
      <c r="D35" s="83"/>
      <c r="E35" s="83"/>
      <c r="F35" s="83"/>
      <c r="G35" s="83">
        <v>6</v>
      </c>
      <c r="H35" s="83"/>
      <c r="I35" s="83">
        <v>2</v>
      </c>
      <c r="J35" s="83"/>
      <c r="K35" s="84">
        <f>SUM(C35:J35)</f>
        <v>10</v>
      </c>
      <c r="L35" s="79"/>
      <c r="M35" s="67"/>
      <c r="N35" s="92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31.5" customHeight="1">
      <c r="A36" s="257" t="s">
        <v>69</v>
      </c>
      <c r="B36" s="258"/>
      <c r="C36" s="107">
        <f>SUM(C37:C41)</f>
        <v>15</v>
      </c>
      <c r="D36" s="107"/>
      <c r="E36" s="107">
        <f>SUM(E37:E41)</f>
        <v>15</v>
      </c>
      <c r="F36" s="107"/>
      <c r="G36" s="107">
        <f>SUM(G37:G41)</f>
        <v>60</v>
      </c>
      <c r="H36" s="107"/>
      <c r="I36" s="107">
        <f>SUM(I37:I41)</f>
        <v>35</v>
      </c>
      <c r="J36" s="107"/>
      <c r="K36" s="73">
        <f>SUM(C36:J36)</f>
        <v>125</v>
      </c>
      <c r="L36" s="88">
        <v>60</v>
      </c>
      <c r="M36" s="74">
        <f>K36+L36</f>
        <v>185</v>
      </c>
      <c r="N36" s="89">
        <f>SUM(N37:N41)</f>
        <v>6</v>
      </c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30.75" customHeight="1">
      <c r="A37" s="60" t="s">
        <v>70</v>
      </c>
      <c r="B37" s="162"/>
      <c r="C37" s="76"/>
      <c r="D37" s="43"/>
      <c r="E37" s="76"/>
      <c r="F37" s="43"/>
      <c r="G37" s="76">
        <v>10</v>
      </c>
      <c r="H37" s="43"/>
      <c r="I37" s="76"/>
      <c r="J37" s="77"/>
      <c r="K37" s="78">
        <f>SUM(B37:J37)</f>
        <v>10</v>
      </c>
      <c r="L37" s="79"/>
      <c r="M37" s="67"/>
      <c r="N37" s="92">
        <v>1</v>
      </c>
      <c r="O37" s="244" t="s">
        <v>36</v>
      </c>
      <c r="P37" s="245"/>
      <c r="Q37" s="245"/>
      <c r="R37" s="245"/>
      <c r="S37" s="245"/>
      <c r="T37" s="245"/>
      <c r="U37" s="245"/>
      <c r="V37" s="246"/>
      <c r="W37" s="65"/>
    </row>
    <row r="38" spans="1:23" ht="36.75" customHeight="1">
      <c r="A38" s="60" t="s">
        <v>71</v>
      </c>
      <c r="B38" s="162"/>
      <c r="C38" s="76"/>
      <c r="D38" s="43"/>
      <c r="E38" s="76"/>
      <c r="F38" s="43"/>
      <c r="G38" s="76">
        <v>20</v>
      </c>
      <c r="H38" s="43"/>
      <c r="I38" s="106"/>
      <c r="J38" s="77"/>
      <c r="K38" s="78">
        <f>SUM(B38:J38)</f>
        <v>20</v>
      </c>
      <c r="L38" s="79"/>
      <c r="M38" s="67"/>
      <c r="N38" s="92">
        <v>2</v>
      </c>
      <c r="O38" s="252" t="s">
        <v>92</v>
      </c>
      <c r="P38" s="253"/>
      <c r="Q38" s="253"/>
      <c r="R38" s="253"/>
      <c r="S38" s="253"/>
      <c r="T38" s="253"/>
      <c r="U38" s="253"/>
      <c r="V38" s="254"/>
      <c r="W38" s="65"/>
    </row>
    <row r="39" spans="1:23" ht="39.75" customHeight="1">
      <c r="A39" s="60" t="s">
        <v>72</v>
      </c>
      <c r="B39" s="162"/>
      <c r="C39" s="76"/>
      <c r="D39" s="43"/>
      <c r="E39" s="76"/>
      <c r="F39" s="43"/>
      <c r="G39" s="76"/>
      <c r="H39" s="43"/>
      <c r="I39" s="76">
        <v>20</v>
      </c>
      <c r="J39" s="77"/>
      <c r="K39" s="78">
        <f>SUM(B39:J39)</f>
        <v>20</v>
      </c>
      <c r="L39" s="79"/>
      <c r="M39" s="67"/>
      <c r="N39" s="92">
        <v>1</v>
      </c>
      <c r="O39" s="235" t="s">
        <v>73</v>
      </c>
      <c r="P39" s="235"/>
      <c r="Q39" s="235"/>
      <c r="R39" s="235"/>
      <c r="S39" s="235"/>
      <c r="T39" s="235"/>
      <c r="U39" s="235"/>
      <c r="V39" s="236"/>
      <c r="W39" s="65"/>
    </row>
    <row r="40" spans="1:23" ht="31.5" customHeight="1">
      <c r="A40" s="60" t="s">
        <v>74</v>
      </c>
      <c r="B40" s="162"/>
      <c r="C40" s="76">
        <v>15</v>
      </c>
      <c r="D40" s="43"/>
      <c r="E40" s="76">
        <v>15</v>
      </c>
      <c r="F40" s="43"/>
      <c r="G40" s="76">
        <v>15</v>
      </c>
      <c r="H40" s="43"/>
      <c r="I40" s="108">
        <v>15</v>
      </c>
      <c r="J40" s="77"/>
      <c r="K40" s="78">
        <f>SUM(B40:J40)</f>
        <v>60</v>
      </c>
      <c r="L40" s="79"/>
      <c r="M40" s="67"/>
      <c r="N40" s="92">
        <v>1</v>
      </c>
      <c r="O40" s="222" t="s">
        <v>75</v>
      </c>
      <c r="P40" s="222"/>
      <c r="Q40" s="222"/>
      <c r="R40" s="222"/>
      <c r="S40" s="222"/>
      <c r="T40" s="222"/>
      <c r="U40" s="222"/>
      <c r="V40" s="234"/>
      <c r="W40" s="65"/>
    </row>
    <row r="41" spans="1:23" ht="39" customHeight="1">
      <c r="A41" s="57" t="s">
        <v>76</v>
      </c>
      <c r="B41" s="162"/>
      <c r="C41" s="76"/>
      <c r="D41" s="43"/>
      <c r="E41" s="76"/>
      <c r="F41" s="43"/>
      <c r="G41" s="76">
        <v>15</v>
      </c>
      <c r="H41" s="43"/>
      <c r="I41" s="76"/>
      <c r="J41" s="77"/>
      <c r="K41" s="78">
        <f>SUM(B41:J41)</f>
        <v>15</v>
      </c>
      <c r="L41" s="79"/>
      <c r="M41" s="67"/>
      <c r="N41" s="92">
        <v>1</v>
      </c>
      <c r="O41" s="235" t="s">
        <v>77</v>
      </c>
      <c r="P41" s="235"/>
      <c r="Q41" s="235"/>
      <c r="R41" s="235"/>
      <c r="S41" s="235"/>
      <c r="T41" s="235"/>
      <c r="U41" s="235"/>
      <c r="V41" s="236"/>
      <c r="W41" s="82" t="s">
        <v>78</v>
      </c>
    </row>
    <row r="42" spans="1:23" ht="21" customHeight="1">
      <c r="A42" s="163" t="s">
        <v>11</v>
      </c>
      <c r="B42" s="164"/>
      <c r="C42" s="83"/>
      <c r="D42" s="83"/>
      <c r="E42" s="83"/>
      <c r="F42" s="83"/>
      <c r="G42" s="83">
        <v>4</v>
      </c>
      <c r="H42" s="83"/>
      <c r="I42" s="83">
        <v>2</v>
      </c>
      <c r="J42" s="83"/>
      <c r="K42" s="84">
        <f>SUM(C42:J42)</f>
        <v>6</v>
      </c>
      <c r="L42" s="85"/>
      <c r="M42" s="86"/>
      <c r="N42" s="92">
        <f>SUM(N37:N41)</f>
        <v>6</v>
      </c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30.75" customHeight="1">
      <c r="A43" s="237" t="s">
        <v>79</v>
      </c>
      <c r="B43" s="238"/>
      <c r="C43" s="72">
        <f>C44+C45+C46+C47</f>
        <v>40</v>
      </c>
      <c r="D43" s="72"/>
      <c r="E43" s="72">
        <f>E44+E45+E46+E47</f>
        <v>30</v>
      </c>
      <c r="F43" s="72"/>
      <c r="G43" s="72">
        <f>G44+G45+G46+G47</f>
        <v>30</v>
      </c>
      <c r="H43" s="72"/>
      <c r="I43" s="72">
        <f>I44+I45+I46+I47</f>
        <v>30</v>
      </c>
      <c r="J43" s="72"/>
      <c r="K43" s="109">
        <f>SUM(C43+E43+G43+I43)</f>
        <v>130</v>
      </c>
      <c r="L43" s="103">
        <v>50</v>
      </c>
      <c r="M43" s="74">
        <f>K43+L43</f>
        <v>180</v>
      </c>
      <c r="N43" s="89">
        <f>SUM(N44:N47)</f>
        <v>10</v>
      </c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54.75" customHeight="1">
      <c r="A44" s="60" t="s">
        <v>102</v>
      </c>
      <c r="B44" s="162"/>
      <c r="C44" s="76">
        <v>40</v>
      </c>
      <c r="D44" s="43"/>
      <c r="E44" s="76"/>
      <c r="F44" s="43"/>
      <c r="G44" s="76"/>
      <c r="H44" s="43"/>
      <c r="I44" s="76"/>
      <c r="J44" s="77"/>
      <c r="K44" s="78">
        <f>SUM(B44:J44)</f>
        <v>40</v>
      </c>
      <c r="L44" s="79"/>
      <c r="M44" s="67"/>
      <c r="N44" s="92">
        <v>3</v>
      </c>
      <c r="O44" s="235" t="s">
        <v>87</v>
      </c>
      <c r="P44" s="235"/>
      <c r="Q44" s="235"/>
      <c r="R44" s="235"/>
      <c r="S44" s="235"/>
      <c r="T44" s="235"/>
      <c r="U44" s="235"/>
      <c r="V44" s="236"/>
      <c r="W44" s="110"/>
    </row>
    <row r="45" spans="1:23" ht="34.5" customHeight="1">
      <c r="A45" s="60" t="s">
        <v>103</v>
      </c>
      <c r="B45" s="162"/>
      <c r="C45" s="76"/>
      <c r="D45" s="43"/>
      <c r="E45" s="106">
        <v>30</v>
      </c>
      <c r="F45" s="43"/>
      <c r="G45" s="76"/>
      <c r="H45" s="43"/>
      <c r="I45" s="76"/>
      <c r="J45" s="77"/>
      <c r="K45" s="78">
        <f>SUM(B45:J45)</f>
        <v>30</v>
      </c>
      <c r="L45" s="79"/>
      <c r="M45" s="67"/>
      <c r="N45" s="92">
        <v>3</v>
      </c>
      <c r="O45" s="235" t="s">
        <v>88</v>
      </c>
      <c r="P45" s="235"/>
      <c r="Q45" s="235"/>
      <c r="R45" s="235"/>
      <c r="S45" s="235"/>
      <c r="T45" s="235"/>
      <c r="U45" s="235"/>
      <c r="V45" s="236"/>
      <c r="W45" s="110"/>
    </row>
    <row r="46" spans="1:23" ht="25.5" customHeight="1">
      <c r="A46" s="60" t="s">
        <v>104</v>
      </c>
      <c r="B46" s="162"/>
      <c r="C46" s="76"/>
      <c r="D46" s="43"/>
      <c r="E46" s="76"/>
      <c r="F46" s="43"/>
      <c r="G46" s="76">
        <v>30</v>
      </c>
      <c r="H46" s="43"/>
      <c r="I46" s="76"/>
      <c r="J46" s="77"/>
      <c r="K46" s="78">
        <f>SUM(B46:J46)</f>
        <v>30</v>
      </c>
      <c r="L46" s="79"/>
      <c r="M46" s="67"/>
      <c r="N46" s="92">
        <v>2</v>
      </c>
      <c r="O46" s="235" t="s">
        <v>89</v>
      </c>
      <c r="P46" s="235"/>
      <c r="Q46" s="235"/>
      <c r="R46" s="235"/>
      <c r="S46" s="235"/>
      <c r="T46" s="235"/>
      <c r="U46" s="235"/>
      <c r="V46" s="236"/>
      <c r="W46" s="110"/>
    </row>
    <row r="47" spans="1:23" ht="25.5" customHeight="1">
      <c r="A47" s="60" t="s">
        <v>105</v>
      </c>
      <c r="B47" s="162"/>
      <c r="C47" s="76"/>
      <c r="D47" s="43"/>
      <c r="E47" s="76"/>
      <c r="F47" s="43"/>
      <c r="G47" s="76"/>
      <c r="H47" s="43"/>
      <c r="I47" s="76">
        <v>30</v>
      </c>
      <c r="J47" s="77"/>
      <c r="K47" s="78">
        <f>SUM(B47:J47)</f>
        <v>30</v>
      </c>
      <c r="L47" s="79"/>
      <c r="M47" s="67"/>
      <c r="N47" s="92">
        <v>2</v>
      </c>
      <c r="O47" s="247" t="s">
        <v>90</v>
      </c>
      <c r="P47" s="247"/>
      <c r="Q47" s="247"/>
      <c r="R47" s="247"/>
      <c r="S47" s="247"/>
      <c r="T47" s="247"/>
      <c r="U47" s="247"/>
      <c r="V47" s="248"/>
      <c r="W47" s="82" t="s">
        <v>80</v>
      </c>
    </row>
    <row r="48" spans="1:23" ht="25.5" customHeight="1">
      <c r="A48" s="163" t="s">
        <v>11</v>
      </c>
      <c r="B48" s="164"/>
      <c r="C48" s="83">
        <v>3</v>
      </c>
      <c r="D48" s="83"/>
      <c r="E48" s="83">
        <v>3</v>
      </c>
      <c r="F48" s="83"/>
      <c r="G48" s="83">
        <v>2</v>
      </c>
      <c r="H48" s="83"/>
      <c r="I48" s="83">
        <v>2</v>
      </c>
      <c r="J48" s="83"/>
      <c r="K48" s="84">
        <f>SUM(C48:J48)</f>
        <v>10</v>
      </c>
      <c r="L48" s="85"/>
      <c r="M48" s="86"/>
      <c r="N48" s="92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28.5" customHeight="1">
      <c r="A49" s="220" t="s">
        <v>95</v>
      </c>
      <c r="B49" s="221"/>
      <c r="C49" s="72"/>
      <c r="D49" s="72"/>
      <c r="E49" s="72"/>
      <c r="F49" s="72"/>
      <c r="G49" s="72">
        <v>35</v>
      </c>
      <c r="H49" s="72"/>
      <c r="I49" s="72"/>
      <c r="J49" s="72"/>
      <c r="K49" s="109">
        <f>SUM(C49+E49+G49+I49)</f>
        <v>35</v>
      </c>
      <c r="L49" s="103">
        <v>70</v>
      </c>
      <c r="M49" s="74">
        <f>K49+L49</f>
        <v>105</v>
      </c>
      <c r="N49" s="89">
        <v>6</v>
      </c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42" customHeight="1">
      <c r="A50" s="60" t="s">
        <v>84</v>
      </c>
      <c r="B50" s="167"/>
      <c r="C50" s="76"/>
      <c r="D50" s="111"/>
      <c r="E50" s="76"/>
      <c r="F50" s="111"/>
      <c r="G50" s="76">
        <v>35</v>
      </c>
      <c r="H50" s="111"/>
      <c r="I50" s="76"/>
      <c r="J50" s="111"/>
      <c r="K50" s="78">
        <v>35</v>
      </c>
      <c r="L50" s="79"/>
      <c r="M50" s="67"/>
      <c r="N50" s="89"/>
      <c r="O50" s="222" t="s">
        <v>98</v>
      </c>
      <c r="P50" s="222"/>
      <c r="Q50" s="222"/>
      <c r="R50" s="222"/>
      <c r="S50" s="222"/>
      <c r="T50" s="222"/>
      <c r="U50" s="222"/>
      <c r="V50" s="234"/>
      <c r="W50" s="110"/>
    </row>
    <row r="51" spans="1:23" ht="18.75">
      <c r="A51" s="163" t="s">
        <v>11</v>
      </c>
      <c r="B51" s="164"/>
      <c r="C51" s="83"/>
      <c r="D51" s="83"/>
      <c r="E51" s="83"/>
      <c r="F51" s="83"/>
      <c r="G51" s="83"/>
      <c r="H51" s="83"/>
      <c r="I51" s="83">
        <v>6</v>
      </c>
      <c r="J51" s="83"/>
      <c r="K51" s="84">
        <f>SUM(C51:J51)</f>
        <v>6</v>
      </c>
      <c r="L51" s="85"/>
      <c r="M51" s="86"/>
      <c r="N51" s="92">
        <v>6</v>
      </c>
      <c r="O51" s="112"/>
      <c r="P51" s="110"/>
      <c r="Q51" s="110"/>
      <c r="R51" s="110"/>
      <c r="S51" s="110"/>
      <c r="T51" s="110"/>
      <c r="U51" s="110"/>
      <c r="V51" s="110"/>
      <c r="W51" s="110"/>
    </row>
    <row r="52" spans="1:23" ht="18.75">
      <c r="A52" s="113"/>
      <c r="B52" s="168"/>
      <c r="C52" s="114">
        <f aca="true" t="shared" si="1" ref="C52:J52">C43+C36+C29+C12+C18+C5+C50</f>
        <v>280</v>
      </c>
      <c r="D52" s="114">
        <f t="shared" si="1"/>
        <v>0</v>
      </c>
      <c r="E52" s="114">
        <f t="shared" si="1"/>
        <v>210</v>
      </c>
      <c r="F52" s="114">
        <f t="shared" si="1"/>
        <v>0</v>
      </c>
      <c r="G52" s="114">
        <f t="shared" si="1"/>
        <v>280</v>
      </c>
      <c r="H52" s="114">
        <f t="shared" si="1"/>
        <v>0</v>
      </c>
      <c r="I52" s="114">
        <f t="shared" si="1"/>
        <v>140</v>
      </c>
      <c r="J52" s="114">
        <f t="shared" si="1"/>
        <v>0</v>
      </c>
      <c r="K52" s="114">
        <f>K43+K36+K29+K18+K12+K5+K50</f>
        <v>910</v>
      </c>
      <c r="L52" s="115">
        <f>SUM(L5:L50)</f>
        <v>350</v>
      </c>
      <c r="M52" s="116">
        <f>K52+L52</f>
        <v>1260</v>
      </c>
      <c r="N52" s="92"/>
      <c r="O52" s="112"/>
      <c r="P52" s="110"/>
      <c r="Q52" s="110"/>
      <c r="R52" s="110"/>
      <c r="S52" s="110"/>
      <c r="T52" s="110"/>
      <c r="U52" s="110"/>
      <c r="V52" s="110"/>
      <c r="W52" s="110"/>
    </row>
    <row r="53" spans="1:23" ht="18.75">
      <c r="A53" s="169" t="s">
        <v>99</v>
      </c>
      <c r="B53" s="170"/>
      <c r="C53" s="70">
        <f>C51+C42+C35+C28+C17+C11+C48</f>
        <v>16</v>
      </c>
      <c r="D53" s="70"/>
      <c r="E53" s="70">
        <f>E51+E42+E35+E28+E17+E11+E48</f>
        <v>14</v>
      </c>
      <c r="F53" s="70"/>
      <c r="G53" s="70">
        <f>G51+G42+G35+G28+G17+G11+G48</f>
        <v>16</v>
      </c>
      <c r="H53" s="70"/>
      <c r="I53" s="70">
        <f>I51+I42+I35+I28+I17+I11+I48</f>
        <v>14</v>
      </c>
      <c r="J53" s="70"/>
      <c r="K53" s="117">
        <f>SUM(C53:J53)</f>
        <v>60</v>
      </c>
      <c r="L53" s="118"/>
      <c r="M53" s="63"/>
      <c r="N53" s="80">
        <f>N43+N36+N29+N18+N12+N5+N49</f>
        <v>60</v>
      </c>
      <c r="O53" s="112"/>
      <c r="P53" s="110"/>
      <c r="Q53" s="110"/>
      <c r="R53" s="110"/>
      <c r="S53" s="110"/>
      <c r="T53" s="110"/>
      <c r="U53" s="110"/>
      <c r="V53" s="110"/>
      <c r="W53" s="110"/>
    </row>
    <row r="54" spans="1:23" ht="25.5">
      <c r="A54" s="171" t="s">
        <v>20</v>
      </c>
      <c r="B54" s="172">
        <v>14</v>
      </c>
      <c r="C54" s="119">
        <f>B54*35</f>
        <v>490</v>
      </c>
      <c r="D54" s="38">
        <v>14</v>
      </c>
      <c r="E54" s="119">
        <f>D54*35</f>
        <v>490</v>
      </c>
      <c r="F54" s="120">
        <v>14</v>
      </c>
      <c r="G54" s="119">
        <f>F54*35</f>
        <v>490</v>
      </c>
      <c r="H54" s="38">
        <v>16</v>
      </c>
      <c r="I54" s="119">
        <f>H54*35</f>
        <v>560</v>
      </c>
      <c r="J54" s="121">
        <f>SUM(B54+D54+F54+H54)</f>
        <v>58</v>
      </c>
      <c r="K54" s="122">
        <f>C54+E54+G54+I54</f>
        <v>2030</v>
      </c>
      <c r="L54" s="50"/>
      <c r="M54" s="123"/>
      <c r="N54" s="92"/>
      <c r="O54" s="112"/>
      <c r="P54" s="110"/>
      <c r="Q54" s="110"/>
      <c r="R54" s="110"/>
      <c r="S54" s="110"/>
      <c r="T54" s="110"/>
      <c r="U54" s="110"/>
      <c r="V54" s="110"/>
      <c r="W54" s="110"/>
    </row>
    <row r="55" spans="1:23" ht="18.75">
      <c r="A55" s="169" t="s">
        <v>100</v>
      </c>
      <c r="B55" s="173"/>
      <c r="C55" s="124">
        <v>14</v>
      </c>
      <c r="D55" s="125"/>
      <c r="E55" s="124">
        <v>16</v>
      </c>
      <c r="F55" s="125"/>
      <c r="G55" s="124">
        <v>14</v>
      </c>
      <c r="H55" s="125"/>
      <c r="I55" s="124">
        <v>16</v>
      </c>
      <c r="J55" s="125"/>
      <c r="K55" s="126">
        <f>SUM(C55:I55)</f>
        <v>60</v>
      </c>
      <c r="L55" s="50"/>
      <c r="M55" s="123"/>
      <c r="N55" s="80">
        <f>K55</f>
        <v>60</v>
      </c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25.5">
      <c r="A56" s="174" t="s">
        <v>96</v>
      </c>
      <c r="B56" s="175">
        <v>3</v>
      </c>
      <c r="C56" s="127">
        <f>B56*35</f>
        <v>105</v>
      </c>
      <c r="D56" s="127">
        <v>2</v>
      </c>
      <c r="E56" s="127">
        <f>D56*35</f>
        <v>70</v>
      </c>
      <c r="F56" s="127">
        <v>3</v>
      </c>
      <c r="G56" s="127">
        <f>F56*35</f>
        <v>105</v>
      </c>
      <c r="H56" s="127">
        <v>2</v>
      </c>
      <c r="I56" s="127">
        <f>H56*35</f>
        <v>70</v>
      </c>
      <c r="J56" s="128">
        <f>SUM(B56+D56+F56+H56)</f>
        <v>10</v>
      </c>
      <c r="K56" s="129">
        <v>350</v>
      </c>
      <c r="L56" s="130"/>
      <c r="M56" s="67"/>
      <c r="N56" s="92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8.75">
      <c r="A57" s="171" t="s">
        <v>22</v>
      </c>
      <c r="B57" s="172">
        <v>1</v>
      </c>
      <c r="C57" s="119">
        <f>B57*35</f>
        <v>35</v>
      </c>
      <c r="D57" s="38">
        <v>4</v>
      </c>
      <c r="E57" s="119">
        <f>D57*35</f>
        <v>140</v>
      </c>
      <c r="F57" s="38">
        <v>1</v>
      </c>
      <c r="G57" s="119">
        <f>F57*35</f>
        <v>35</v>
      </c>
      <c r="H57" s="38">
        <v>4</v>
      </c>
      <c r="I57" s="119">
        <f>H57*35</f>
        <v>140</v>
      </c>
      <c r="J57" s="131">
        <f>B57+D57+F57+H57</f>
        <v>10</v>
      </c>
      <c r="K57" s="132">
        <v>350</v>
      </c>
      <c r="L57" s="50"/>
      <c r="M57" s="67"/>
      <c r="N57" s="92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8.75">
      <c r="A58" s="176" t="s">
        <v>24</v>
      </c>
      <c r="B58" s="172">
        <f>B4+B54+B56+B57</f>
        <v>26</v>
      </c>
      <c r="C58" s="119">
        <f>C54+C52+C56+C57</f>
        <v>910</v>
      </c>
      <c r="D58" s="119">
        <f>D4+D54+D56+D57</f>
        <v>26</v>
      </c>
      <c r="E58" s="119">
        <f>E54+E52+E56+E57</f>
        <v>910</v>
      </c>
      <c r="F58" s="119">
        <f>F4+F54+F56+F57</f>
        <v>26</v>
      </c>
      <c r="G58" s="119">
        <f>G54+G52+G56+G57</f>
        <v>910</v>
      </c>
      <c r="H58" s="119">
        <f>H4+H54+H57+H56</f>
        <v>26</v>
      </c>
      <c r="I58" s="119">
        <f>I54+I52+I56+I57</f>
        <v>910</v>
      </c>
      <c r="J58" s="133">
        <f>B58+D58+F58+H58</f>
        <v>104</v>
      </c>
      <c r="K58" s="134">
        <f>C58+E58+G58+I58</f>
        <v>3640</v>
      </c>
      <c r="L58" s="50"/>
      <c r="M58" s="67"/>
      <c r="N58" s="89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8.75">
      <c r="A59" s="169" t="s">
        <v>101</v>
      </c>
      <c r="B59" s="177"/>
      <c r="C59" s="140">
        <f>C55+C53</f>
        <v>30</v>
      </c>
      <c r="D59" s="140"/>
      <c r="E59" s="140">
        <f>E55+E53</f>
        <v>30</v>
      </c>
      <c r="F59" s="140"/>
      <c r="G59" s="140">
        <f>G55+G53</f>
        <v>30</v>
      </c>
      <c r="H59" s="140"/>
      <c r="I59" s="140">
        <f>I55+I53</f>
        <v>30</v>
      </c>
      <c r="J59" s="124"/>
      <c r="K59" s="126">
        <f>SUM(C59+E59+G59+I59)</f>
        <v>120</v>
      </c>
      <c r="L59" s="135"/>
      <c r="M59" s="67"/>
      <c r="N59" s="89">
        <f>N53+N55</f>
        <v>120</v>
      </c>
      <c r="O59" s="20"/>
      <c r="P59" s="20"/>
      <c r="Q59" s="20"/>
      <c r="R59" s="20"/>
      <c r="S59" s="20"/>
      <c r="T59" s="20"/>
      <c r="U59" s="20"/>
      <c r="V59" s="20"/>
      <c r="W59" s="20"/>
    </row>
  </sheetData>
  <sheetProtection/>
  <mergeCells count="51">
    <mergeCell ref="A1:N1"/>
    <mergeCell ref="O1:V3"/>
    <mergeCell ref="W1:W3"/>
    <mergeCell ref="A2:A3"/>
    <mergeCell ref="B2:C2"/>
    <mergeCell ref="D2:E2"/>
    <mergeCell ref="F2:G2"/>
    <mergeCell ref="H2:I2"/>
    <mergeCell ref="J2:K2"/>
    <mergeCell ref="O9:V9"/>
    <mergeCell ref="O10:V10"/>
    <mergeCell ref="W13:W14"/>
    <mergeCell ref="O13:V13"/>
    <mergeCell ref="A5:B5"/>
    <mergeCell ref="O6:V6"/>
    <mergeCell ref="W6:W8"/>
    <mergeCell ref="O7:V7"/>
    <mergeCell ref="O8:V8"/>
    <mergeCell ref="A12:B12"/>
    <mergeCell ref="O26:V26"/>
    <mergeCell ref="W26:W27"/>
    <mergeCell ref="O27:V27"/>
    <mergeCell ref="O15:V15"/>
    <mergeCell ref="O14:V14"/>
    <mergeCell ref="W20:W21"/>
    <mergeCell ref="A18:B18"/>
    <mergeCell ref="W23:W24"/>
    <mergeCell ref="O24:V24"/>
    <mergeCell ref="W15:W16"/>
    <mergeCell ref="O23:V23"/>
    <mergeCell ref="O16:V16"/>
    <mergeCell ref="A36:B36"/>
    <mergeCell ref="O44:V44"/>
    <mergeCell ref="O45:V45"/>
    <mergeCell ref="A29:B29"/>
    <mergeCell ref="W30:W32"/>
    <mergeCell ref="O33:V33"/>
    <mergeCell ref="O37:V37"/>
    <mergeCell ref="O47:V47"/>
    <mergeCell ref="O31:V31"/>
    <mergeCell ref="O32:V32"/>
    <mergeCell ref="O38:V38"/>
    <mergeCell ref="O30:V30"/>
    <mergeCell ref="O34:V34"/>
    <mergeCell ref="A49:B49"/>
    <mergeCell ref="O50:V50"/>
    <mergeCell ref="O39:V39"/>
    <mergeCell ref="O40:V40"/>
    <mergeCell ref="O41:V41"/>
    <mergeCell ref="A43:B43"/>
    <mergeCell ref="O46:V46"/>
  </mergeCells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Normal="75" zoomScalePageLayoutView="0" workbookViewId="0" topLeftCell="A1">
      <selection activeCell="O23" sqref="T23"/>
    </sheetView>
  </sheetViews>
  <sheetFormatPr defaultColWidth="11.421875" defaultRowHeight="15"/>
  <cols>
    <col min="1" max="1" width="22.28125" style="51" customWidth="1"/>
    <col min="2" max="2" width="8.7109375" style="51" customWidth="1"/>
    <col min="3" max="3" width="8.00390625" style="51" customWidth="1"/>
    <col min="4" max="4" width="7.28125" style="137" customWidth="1"/>
    <col min="5" max="11" width="11.421875" style="51" customWidth="1"/>
    <col min="12" max="12" width="34.28125" style="51" customWidth="1"/>
    <col min="13" max="13" width="19.421875" style="51" customWidth="1"/>
    <col min="14" max="16384" width="11.421875" style="51" customWidth="1"/>
  </cols>
  <sheetData>
    <row r="1" spans="1:13" ht="15.75" customHeight="1">
      <c r="A1" s="263"/>
      <c r="B1" s="263"/>
      <c r="C1" s="263"/>
      <c r="D1" s="263"/>
      <c r="E1" s="264" t="s">
        <v>117</v>
      </c>
      <c r="F1" s="265"/>
      <c r="G1" s="265"/>
      <c r="H1" s="265"/>
      <c r="I1" s="265"/>
      <c r="J1" s="265"/>
      <c r="K1" s="265"/>
      <c r="L1" s="266"/>
      <c r="M1" s="273" t="s">
        <v>30</v>
      </c>
    </row>
    <row r="2" spans="1:13" ht="15.75">
      <c r="A2" s="276" t="s">
        <v>0</v>
      </c>
      <c r="B2" s="279" t="s">
        <v>1</v>
      </c>
      <c r="C2" s="279"/>
      <c r="D2" s="68"/>
      <c r="E2" s="267"/>
      <c r="F2" s="268"/>
      <c r="G2" s="268"/>
      <c r="H2" s="268"/>
      <c r="I2" s="268"/>
      <c r="J2" s="268"/>
      <c r="K2" s="268"/>
      <c r="L2" s="269"/>
      <c r="M2" s="274"/>
    </row>
    <row r="3" spans="1:13" ht="49.5" customHeight="1">
      <c r="A3" s="276"/>
      <c r="B3" s="181" t="s">
        <v>6</v>
      </c>
      <c r="C3" s="182" t="s">
        <v>7</v>
      </c>
      <c r="D3" s="70" t="s">
        <v>11</v>
      </c>
      <c r="E3" s="270"/>
      <c r="F3" s="271"/>
      <c r="G3" s="271"/>
      <c r="H3" s="271"/>
      <c r="I3" s="271"/>
      <c r="J3" s="271"/>
      <c r="K3" s="271"/>
      <c r="L3" s="272"/>
      <c r="M3" s="275"/>
    </row>
    <row r="4" spans="1:13" ht="45" customHeight="1">
      <c r="A4" s="178" t="s">
        <v>12</v>
      </c>
      <c r="B4" s="180">
        <v>8</v>
      </c>
      <c r="C4" s="180">
        <f>SUM(C5,C11,C19,C22,C25)</f>
        <v>280</v>
      </c>
      <c r="D4" s="71"/>
      <c r="E4" s="65"/>
      <c r="F4" s="65"/>
      <c r="G4" s="65"/>
      <c r="H4" s="65"/>
      <c r="I4" s="65"/>
      <c r="J4" s="65"/>
      <c r="K4" s="65"/>
      <c r="L4" s="65"/>
      <c r="M4" s="65"/>
    </row>
    <row r="5" spans="1:13" ht="45" customHeight="1">
      <c r="A5" s="220" t="s">
        <v>41</v>
      </c>
      <c r="B5" s="221"/>
      <c r="C5" s="72">
        <f>SUM(C6:C9)</f>
        <v>60</v>
      </c>
      <c r="D5" s="71">
        <v>8</v>
      </c>
      <c r="E5" s="65"/>
      <c r="F5" s="65"/>
      <c r="G5" s="65"/>
      <c r="H5" s="65"/>
      <c r="I5" s="65"/>
      <c r="J5" s="65"/>
      <c r="K5" s="65"/>
      <c r="L5" s="65"/>
      <c r="M5" s="65"/>
    </row>
    <row r="6" spans="1:13" ht="54.75" customHeight="1">
      <c r="A6" s="57" t="s">
        <v>42</v>
      </c>
      <c r="B6" s="202">
        <v>0.5</v>
      </c>
      <c r="C6" s="76">
        <v>10</v>
      </c>
      <c r="D6" s="92">
        <v>1</v>
      </c>
      <c r="E6" s="280" t="s">
        <v>112</v>
      </c>
      <c r="F6" s="280"/>
      <c r="G6" s="280"/>
      <c r="H6" s="280"/>
      <c r="I6" s="280"/>
      <c r="J6" s="280"/>
      <c r="K6" s="280"/>
      <c r="L6" s="280"/>
      <c r="M6" s="281" t="s">
        <v>123</v>
      </c>
    </row>
    <row r="7" spans="1:13" ht="45" customHeight="1">
      <c r="A7" s="60" t="s">
        <v>44</v>
      </c>
      <c r="B7" s="202">
        <v>1.5</v>
      </c>
      <c r="C7" s="76">
        <v>30</v>
      </c>
      <c r="D7" s="92">
        <v>3</v>
      </c>
      <c r="E7" s="280" t="s">
        <v>113</v>
      </c>
      <c r="F7" s="280"/>
      <c r="G7" s="280"/>
      <c r="H7" s="280"/>
      <c r="I7" s="280"/>
      <c r="J7" s="280"/>
      <c r="K7" s="280"/>
      <c r="L7" s="280"/>
      <c r="M7" s="281"/>
    </row>
    <row r="8" spans="1:13" ht="25.5" customHeight="1">
      <c r="A8" s="57" t="s">
        <v>46</v>
      </c>
      <c r="B8" s="202">
        <v>1</v>
      </c>
      <c r="C8" s="76">
        <v>10</v>
      </c>
      <c r="D8" s="92">
        <v>1</v>
      </c>
      <c r="E8" s="280" t="s">
        <v>114</v>
      </c>
      <c r="F8" s="280"/>
      <c r="G8" s="280"/>
      <c r="H8" s="280"/>
      <c r="I8" s="280"/>
      <c r="J8" s="280"/>
      <c r="K8" s="280"/>
      <c r="L8" s="280"/>
      <c r="M8" s="281" t="s">
        <v>123</v>
      </c>
    </row>
    <row r="9" spans="1:13" ht="42" customHeight="1">
      <c r="A9" s="57" t="s">
        <v>48</v>
      </c>
      <c r="B9" s="202">
        <v>1</v>
      </c>
      <c r="C9" s="76">
        <v>10</v>
      </c>
      <c r="D9" s="92">
        <v>3</v>
      </c>
      <c r="E9" s="280" t="s">
        <v>115</v>
      </c>
      <c r="F9" s="280"/>
      <c r="G9" s="280"/>
      <c r="H9" s="280"/>
      <c r="I9" s="280"/>
      <c r="J9" s="280"/>
      <c r="K9" s="280"/>
      <c r="L9" s="280"/>
      <c r="M9" s="281"/>
    </row>
    <row r="10" spans="1:13" ht="20.25">
      <c r="A10" s="163" t="s">
        <v>11</v>
      </c>
      <c r="B10" s="164"/>
      <c r="C10" s="198">
        <v>4</v>
      </c>
      <c r="D10" s="92"/>
      <c r="E10" s="65"/>
      <c r="F10" s="65"/>
      <c r="G10" s="65"/>
      <c r="H10" s="65"/>
      <c r="I10" s="65"/>
      <c r="J10" s="90"/>
      <c r="K10" s="90"/>
      <c r="L10" s="90"/>
      <c r="M10" s="191"/>
    </row>
    <row r="11" spans="1:13" ht="50.25" customHeight="1">
      <c r="A11" s="220" t="s">
        <v>49</v>
      </c>
      <c r="B11" s="221"/>
      <c r="C11" s="72">
        <f>SUM(C16:C17,C13:C14)</f>
        <v>135</v>
      </c>
      <c r="D11" s="89">
        <v>14</v>
      </c>
      <c r="E11" s="65"/>
      <c r="F11" s="65"/>
      <c r="G11" s="65"/>
      <c r="H11" s="65"/>
      <c r="I11" s="65"/>
      <c r="J11" s="65"/>
      <c r="K11" s="65"/>
      <c r="L11" s="65"/>
      <c r="M11" s="191"/>
    </row>
    <row r="12" spans="1:13" ht="18.75">
      <c r="A12" s="95" t="s">
        <v>50</v>
      </c>
      <c r="B12" s="165"/>
      <c r="C12" s="96"/>
      <c r="D12" s="92"/>
      <c r="E12" s="65"/>
      <c r="F12" s="65"/>
      <c r="G12" s="65"/>
      <c r="H12" s="65"/>
      <c r="I12" s="65"/>
      <c r="J12" s="65"/>
      <c r="K12" s="65"/>
      <c r="L12" s="65"/>
      <c r="M12" s="191"/>
    </row>
    <row r="13" spans="1:13" s="59" customFormat="1" ht="18.75" customHeight="1">
      <c r="A13" s="58" t="s">
        <v>51</v>
      </c>
      <c r="B13" s="202">
        <v>1</v>
      </c>
      <c r="C13" s="76">
        <v>25</v>
      </c>
      <c r="D13" s="89">
        <v>1</v>
      </c>
      <c r="E13" s="196" t="s">
        <v>107</v>
      </c>
      <c r="F13" s="196"/>
      <c r="G13" s="196"/>
      <c r="H13" s="196"/>
      <c r="I13" s="196"/>
      <c r="J13" s="196"/>
      <c r="K13" s="288" t="s">
        <v>110</v>
      </c>
      <c r="L13" s="289"/>
      <c r="M13" s="281" t="s">
        <v>123</v>
      </c>
    </row>
    <row r="14" spans="1:13" ht="25.5">
      <c r="A14" s="60" t="s">
        <v>53</v>
      </c>
      <c r="B14" s="202">
        <v>1</v>
      </c>
      <c r="C14" s="76">
        <v>35</v>
      </c>
      <c r="D14" s="92">
        <v>1</v>
      </c>
      <c r="E14" s="196" t="s">
        <v>108</v>
      </c>
      <c r="F14" s="196"/>
      <c r="G14" s="196"/>
      <c r="H14" s="196"/>
      <c r="I14" s="196"/>
      <c r="J14" s="196"/>
      <c r="K14" s="207" t="s">
        <v>110</v>
      </c>
      <c r="L14" s="206"/>
      <c r="M14" s="281"/>
    </row>
    <row r="15" spans="1:13" ht="18.75">
      <c r="A15" s="101" t="s">
        <v>58</v>
      </c>
      <c r="B15" s="203"/>
      <c r="C15" s="96"/>
      <c r="D15" s="92">
        <v>10</v>
      </c>
      <c r="E15" s="193"/>
      <c r="F15" s="193"/>
      <c r="G15" s="193"/>
      <c r="H15" s="193"/>
      <c r="I15" s="193"/>
      <c r="J15" s="193"/>
      <c r="K15" s="193"/>
      <c r="L15" s="193"/>
      <c r="M15" s="192"/>
    </row>
    <row r="16" spans="1:13" s="62" customFormat="1" ht="18.75" customHeight="1">
      <c r="A16" s="60" t="s">
        <v>59</v>
      </c>
      <c r="B16" s="204">
        <v>2</v>
      </c>
      <c r="C16" s="76">
        <v>30</v>
      </c>
      <c r="D16" s="92">
        <v>5</v>
      </c>
      <c r="E16" s="282" t="s">
        <v>109</v>
      </c>
      <c r="F16" s="283"/>
      <c r="G16" s="283"/>
      <c r="H16" s="283"/>
      <c r="I16" s="283"/>
      <c r="J16" s="283"/>
      <c r="K16" s="283"/>
      <c r="L16" s="284"/>
      <c r="M16" s="285" t="s">
        <v>124</v>
      </c>
    </row>
    <row r="17" spans="1:13" s="62" customFormat="1" ht="25.5">
      <c r="A17" s="60" t="s">
        <v>60</v>
      </c>
      <c r="B17" s="204">
        <v>3</v>
      </c>
      <c r="C17" s="76">
        <v>45</v>
      </c>
      <c r="D17" s="92">
        <v>5</v>
      </c>
      <c r="E17" s="282" t="s">
        <v>109</v>
      </c>
      <c r="F17" s="283"/>
      <c r="G17" s="283"/>
      <c r="H17" s="283"/>
      <c r="I17" s="283"/>
      <c r="J17" s="283"/>
      <c r="K17" s="283"/>
      <c r="L17" s="284"/>
      <c r="M17" s="286"/>
    </row>
    <row r="18" spans="1:13" s="62" customFormat="1" ht="20.25" customHeight="1">
      <c r="A18" s="163" t="s">
        <v>11</v>
      </c>
      <c r="B18" s="164"/>
      <c r="C18" s="198">
        <v>7</v>
      </c>
      <c r="D18" s="92"/>
      <c r="E18" s="194"/>
      <c r="F18" s="194"/>
      <c r="G18" s="194"/>
      <c r="H18" s="194"/>
      <c r="I18" s="194"/>
      <c r="J18" s="194"/>
      <c r="K18" s="288" t="s">
        <v>111</v>
      </c>
      <c r="L18" s="289"/>
      <c r="M18" s="287"/>
    </row>
    <row r="19" spans="1:13" ht="54" customHeight="1">
      <c r="A19" s="237" t="s">
        <v>61</v>
      </c>
      <c r="B19" s="238"/>
      <c r="C19" s="72">
        <f>SUM(C20)</f>
        <v>30</v>
      </c>
      <c r="D19" s="89">
        <v>10</v>
      </c>
      <c r="E19" s="195"/>
      <c r="F19" s="195"/>
      <c r="G19" s="195"/>
      <c r="H19" s="195"/>
      <c r="I19" s="195"/>
      <c r="J19" s="195"/>
      <c r="K19" s="195"/>
      <c r="L19" s="195"/>
      <c r="M19" s="105"/>
    </row>
    <row r="20" spans="1:13" ht="28.5" customHeight="1">
      <c r="A20" s="57" t="s">
        <v>65</v>
      </c>
      <c r="B20" s="202">
        <v>2</v>
      </c>
      <c r="C20" s="108">
        <v>30</v>
      </c>
      <c r="D20" s="92">
        <v>2</v>
      </c>
      <c r="E20" s="290" t="s">
        <v>66</v>
      </c>
      <c r="F20" s="290"/>
      <c r="G20" s="290"/>
      <c r="H20" s="290"/>
      <c r="I20" s="290"/>
      <c r="J20" s="290"/>
      <c r="K20" s="290"/>
      <c r="L20" s="291"/>
      <c r="M20" s="212" t="s">
        <v>126</v>
      </c>
    </row>
    <row r="21" spans="1:13" ht="25.5" customHeight="1">
      <c r="A21" s="163" t="s">
        <v>11</v>
      </c>
      <c r="B21" s="164"/>
      <c r="C21" s="198">
        <v>2</v>
      </c>
      <c r="D21" s="92"/>
      <c r="E21" s="193"/>
      <c r="F21" s="193"/>
      <c r="G21" s="193"/>
      <c r="H21" s="193"/>
      <c r="I21" s="193"/>
      <c r="J21" s="193"/>
      <c r="K21" s="193"/>
      <c r="L21" s="193"/>
      <c r="M21" s="20"/>
    </row>
    <row r="22" spans="1:13" ht="31.5" customHeight="1">
      <c r="A22" s="257" t="s">
        <v>69</v>
      </c>
      <c r="B22" s="258"/>
      <c r="C22" s="107">
        <f>SUM(C23:C23)</f>
        <v>15</v>
      </c>
      <c r="D22" s="89">
        <f>SUM(D23:D23)</f>
        <v>1</v>
      </c>
      <c r="E22" s="193"/>
      <c r="F22" s="193"/>
      <c r="G22" s="193"/>
      <c r="H22" s="193"/>
      <c r="I22" s="193"/>
      <c r="J22" s="193"/>
      <c r="K22" s="193"/>
      <c r="L22" s="193"/>
      <c r="M22" s="20"/>
    </row>
    <row r="23" spans="1:13" ht="31.5" customHeight="1">
      <c r="A23" s="60" t="s">
        <v>74</v>
      </c>
      <c r="B23" s="162"/>
      <c r="C23" s="76">
        <v>15</v>
      </c>
      <c r="D23" s="92">
        <v>1</v>
      </c>
      <c r="E23" s="299" t="s">
        <v>75</v>
      </c>
      <c r="F23" s="299"/>
      <c r="G23" s="299"/>
      <c r="H23" s="299"/>
      <c r="I23" s="299"/>
      <c r="J23" s="299"/>
      <c r="K23" s="299"/>
      <c r="L23" s="300"/>
      <c r="M23" s="65"/>
    </row>
    <row r="24" spans="1:13" ht="21" customHeight="1">
      <c r="A24" s="163" t="s">
        <v>11</v>
      </c>
      <c r="B24" s="164"/>
      <c r="C24" s="83"/>
      <c r="D24" s="92">
        <f>SUM(D23:D23)</f>
        <v>1</v>
      </c>
      <c r="E24" s="193"/>
      <c r="F24" s="193"/>
      <c r="G24" s="193"/>
      <c r="H24" s="193"/>
      <c r="I24" s="193"/>
      <c r="J24" s="193"/>
      <c r="K24" s="193"/>
      <c r="L24" s="193"/>
      <c r="M24" s="20"/>
    </row>
    <row r="25" spans="1:13" ht="30.75" customHeight="1">
      <c r="A25" s="237" t="s">
        <v>79</v>
      </c>
      <c r="B25" s="238"/>
      <c r="C25" s="72">
        <f>C26</f>
        <v>40</v>
      </c>
      <c r="D25" s="89">
        <v>10</v>
      </c>
      <c r="E25" s="193"/>
      <c r="F25" s="193"/>
      <c r="G25" s="193"/>
      <c r="H25" s="193"/>
      <c r="I25" s="193"/>
      <c r="J25" s="193"/>
      <c r="K25" s="193"/>
      <c r="L25" s="193"/>
      <c r="M25" s="20"/>
    </row>
    <row r="26" spans="1:13" ht="54.75" customHeight="1">
      <c r="A26" s="60" t="s">
        <v>102</v>
      </c>
      <c r="B26" s="202">
        <v>3</v>
      </c>
      <c r="C26" s="76">
        <v>40</v>
      </c>
      <c r="D26" s="92">
        <v>3</v>
      </c>
      <c r="E26" s="297" t="s">
        <v>116</v>
      </c>
      <c r="F26" s="297"/>
      <c r="G26" s="297"/>
      <c r="H26" s="297"/>
      <c r="I26" s="297"/>
      <c r="J26" s="297"/>
      <c r="K26" s="297"/>
      <c r="L26" s="298"/>
      <c r="M26" s="292"/>
    </row>
    <row r="27" spans="1:13" ht="25.5" customHeight="1">
      <c r="A27" s="163" t="s">
        <v>11</v>
      </c>
      <c r="B27" s="164"/>
      <c r="C27" s="198">
        <v>3</v>
      </c>
      <c r="D27" s="92"/>
      <c r="E27" s="294" t="s">
        <v>125</v>
      </c>
      <c r="F27" s="295"/>
      <c r="G27" s="295"/>
      <c r="H27" s="295"/>
      <c r="I27" s="295"/>
      <c r="J27" s="295"/>
      <c r="K27" s="295"/>
      <c r="L27" s="296"/>
      <c r="M27" s="293"/>
    </row>
    <row r="28" spans="1:13" ht="21">
      <c r="A28" s="169" t="s">
        <v>99</v>
      </c>
      <c r="B28" s="70"/>
      <c r="C28" s="199">
        <f>SUM(C10,C18,C21,C27)</f>
        <v>16</v>
      </c>
      <c r="D28" s="80" t="e">
        <f>D24+D21+#REF!+D12+D6+#REF!+#REF!</f>
        <v>#REF!</v>
      </c>
      <c r="E28" s="112"/>
      <c r="F28" s="110"/>
      <c r="G28" s="110"/>
      <c r="H28" s="110"/>
      <c r="I28" s="110"/>
      <c r="J28" s="110"/>
      <c r="K28" s="110"/>
      <c r="L28" s="110"/>
      <c r="M28" s="110"/>
    </row>
    <row r="29" spans="1:13" ht="25.5">
      <c r="A29" s="171" t="s">
        <v>20</v>
      </c>
      <c r="B29" s="213">
        <v>14</v>
      </c>
      <c r="C29" s="119">
        <f>B29*35</f>
        <v>490</v>
      </c>
      <c r="D29" s="92"/>
      <c r="E29" s="112"/>
      <c r="F29" s="110"/>
      <c r="G29" s="110"/>
      <c r="H29" s="110"/>
      <c r="I29" s="110"/>
      <c r="J29" s="110"/>
      <c r="K29" s="110"/>
      <c r="L29" s="110"/>
      <c r="M29" s="110"/>
    </row>
    <row r="30" spans="1:13" ht="21">
      <c r="A30" s="169" t="s">
        <v>100</v>
      </c>
      <c r="B30" s="125"/>
      <c r="C30" s="199">
        <v>14</v>
      </c>
      <c r="D30" s="80" t="e">
        <f>#REF!</f>
        <v>#REF!</v>
      </c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5.5">
      <c r="A31" s="174" t="s">
        <v>96</v>
      </c>
      <c r="B31" s="127">
        <v>2</v>
      </c>
      <c r="C31" s="127">
        <v>105</v>
      </c>
      <c r="D31" s="92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8.75">
      <c r="A32" s="171" t="s">
        <v>22</v>
      </c>
      <c r="B32" s="208">
        <v>4</v>
      </c>
      <c r="C32" s="119">
        <v>35</v>
      </c>
      <c r="D32" s="92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1">
      <c r="A33" s="169" t="s">
        <v>101</v>
      </c>
      <c r="B33" s="140"/>
      <c r="C33" s="200">
        <f>C30+C28</f>
        <v>30</v>
      </c>
      <c r="D33" s="89" t="e">
        <f>D28+D30</f>
        <v>#REF!</v>
      </c>
      <c r="E33" s="20"/>
      <c r="F33" s="20"/>
      <c r="G33" s="20"/>
      <c r="H33" s="20"/>
      <c r="I33" s="20"/>
      <c r="J33" s="20"/>
      <c r="K33" s="20"/>
      <c r="L33" s="20"/>
      <c r="M33" s="20"/>
    </row>
  </sheetData>
  <sheetProtection/>
  <mergeCells count="27">
    <mergeCell ref="A22:B22"/>
    <mergeCell ref="E23:L23"/>
    <mergeCell ref="M26:M27"/>
    <mergeCell ref="E27:L27"/>
    <mergeCell ref="A25:B25"/>
    <mergeCell ref="E26:L26"/>
    <mergeCell ref="K18:L18"/>
    <mergeCell ref="E17:L17"/>
    <mergeCell ref="A11:B11"/>
    <mergeCell ref="E20:L20"/>
    <mergeCell ref="A19:B19"/>
    <mergeCell ref="E6:L6"/>
    <mergeCell ref="M6:M7"/>
    <mergeCell ref="E7:L7"/>
    <mergeCell ref="E16:L16"/>
    <mergeCell ref="E8:L8"/>
    <mergeCell ref="M8:M9"/>
    <mergeCell ref="M16:M18"/>
    <mergeCell ref="E9:L9"/>
    <mergeCell ref="M13:M14"/>
    <mergeCell ref="K13:L13"/>
    <mergeCell ref="A5:B5"/>
    <mergeCell ref="A1:D1"/>
    <mergeCell ref="E1:L3"/>
    <mergeCell ref="M1:M3"/>
    <mergeCell ref="A2:A3"/>
    <mergeCell ref="B2:C2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0" zoomScaleNormal="75" zoomScaleSheetLayoutView="70" zoomScalePageLayoutView="0" workbookViewId="0" topLeftCell="A1">
      <selection activeCell="O23" sqref="T23"/>
    </sheetView>
  </sheetViews>
  <sheetFormatPr defaultColWidth="11.421875" defaultRowHeight="15"/>
  <cols>
    <col min="1" max="1" width="22.28125" style="51" customWidth="1"/>
    <col min="2" max="2" width="8.7109375" style="51" customWidth="1"/>
    <col min="3" max="3" width="7.7109375" style="51" customWidth="1"/>
    <col min="4" max="4" width="7.28125" style="137" customWidth="1"/>
    <col min="5" max="11" width="11.421875" style="51" customWidth="1"/>
    <col min="12" max="12" width="21.7109375" style="51" customWidth="1"/>
    <col min="13" max="13" width="19.421875" style="51" customWidth="1"/>
    <col min="14" max="16384" width="11.421875" style="51" customWidth="1"/>
  </cols>
  <sheetData>
    <row r="1" spans="1:13" ht="15.75" customHeight="1">
      <c r="A1" s="263"/>
      <c r="B1" s="263"/>
      <c r="C1" s="263"/>
      <c r="D1" s="263"/>
      <c r="E1" s="264" t="s">
        <v>121</v>
      </c>
      <c r="F1" s="265"/>
      <c r="G1" s="265"/>
      <c r="H1" s="265"/>
      <c r="I1" s="265"/>
      <c r="J1" s="265"/>
      <c r="K1" s="265"/>
      <c r="L1" s="266"/>
      <c r="M1" s="273" t="s">
        <v>30</v>
      </c>
    </row>
    <row r="2" spans="1:13" ht="15.75">
      <c r="A2" s="276" t="s">
        <v>0</v>
      </c>
      <c r="B2" s="302" t="s">
        <v>2</v>
      </c>
      <c r="C2" s="302"/>
      <c r="D2" s="68"/>
      <c r="E2" s="267"/>
      <c r="F2" s="268"/>
      <c r="G2" s="268"/>
      <c r="H2" s="268"/>
      <c r="I2" s="268"/>
      <c r="J2" s="268"/>
      <c r="K2" s="268"/>
      <c r="L2" s="269"/>
      <c r="M2" s="274"/>
    </row>
    <row r="3" spans="1:13" ht="49.5" customHeight="1">
      <c r="A3" s="276"/>
      <c r="B3" s="181" t="s">
        <v>8</v>
      </c>
      <c r="C3" s="182" t="s">
        <v>7</v>
      </c>
      <c r="D3" s="70" t="s">
        <v>11</v>
      </c>
      <c r="E3" s="270"/>
      <c r="F3" s="271"/>
      <c r="G3" s="271"/>
      <c r="H3" s="271"/>
      <c r="I3" s="271"/>
      <c r="J3" s="271"/>
      <c r="K3" s="271"/>
      <c r="L3" s="272"/>
      <c r="M3" s="275"/>
    </row>
    <row r="4" spans="1:13" ht="45" customHeight="1">
      <c r="A4" s="178" t="s">
        <v>12</v>
      </c>
      <c r="B4" s="180">
        <v>6</v>
      </c>
      <c r="C4" s="180">
        <f>SUM(C5,C10,C19,C22)</f>
        <v>210</v>
      </c>
      <c r="D4" s="71"/>
      <c r="E4" s="65"/>
      <c r="F4" s="65"/>
      <c r="G4" s="65"/>
      <c r="H4" s="65"/>
      <c r="I4" s="65"/>
      <c r="J4" s="65"/>
      <c r="K4" s="65"/>
      <c r="L4" s="65"/>
      <c r="M4" s="65"/>
    </row>
    <row r="5" spans="1:13" ht="42.75" customHeight="1">
      <c r="A5" s="186" t="s">
        <v>41</v>
      </c>
      <c r="B5" s="72">
        <f>SUM(B6:B8)</f>
        <v>4</v>
      </c>
      <c r="C5" s="72">
        <f>SUM(C6:C8)</f>
        <v>60</v>
      </c>
      <c r="D5" s="89">
        <v>8</v>
      </c>
      <c r="E5" s="65"/>
      <c r="F5" s="65"/>
      <c r="G5" s="65"/>
      <c r="H5" s="65"/>
      <c r="I5" s="65"/>
      <c r="J5" s="90"/>
      <c r="K5" s="90"/>
      <c r="L5" s="90"/>
      <c r="M5" s="65"/>
    </row>
    <row r="6" spans="1:13" ht="54" customHeight="1">
      <c r="A6" s="57" t="s">
        <v>42</v>
      </c>
      <c r="B6" s="210">
        <v>0.5</v>
      </c>
      <c r="C6" s="76">
        <v>10</v>
      </c>
      <c r="D6" s="92">
        <v>1</v>
      </c>
      <c r="E6" s="301" t="s">
        <v>119</v>
      </c>
      <c r="F6" s="301"/>
      <c r="G6" s="301"/>
      <c r="H6" s="301"/>
      <c r="I6" s="301"/>
      <c r="J6" s="301"/>
      <c r="K6" s="301"/>
      <c r="L6" s="301"/>
      <c r="M6" s="281" t="s">
        <v>34</v>
      </c>
    </row>
    <row r="7" spans="1:13" ht="45" customHeight="1">
      <c r="A7" s="60" t="s">
        <v>44</v>
      </c>
      <c r="B7" s="210">
        <v>1.5</v>
      </c>
      <c r="C7" s="76">
        <v>20</v>
      </c>
      <c r="D7" s="92">
        <v>3</v>
      </c>
      <c r="E7" s="301" t="s">
        <v>118</v>
      </c>
      <c r="F7" s="301"/>
      <c r="G7" s="301"/>
      <c r="H7" s="301"/>
      <c r="I7" s="301"/>
      <c r="J7" s="301"/>
      <c r="K7" s="301"/>
      <c r="L7" s="301"/>
      <c r="M7" s="281"/>
    </row>
    <row r="8" spans="1:13" ht="42" customHeight="1">
      <c r="A8" s="57" t="s">
        <v>48</v>
      </c>
      <c r="B8" s="210">
        <v>2</v>
      </c>
      <c r="C8" s="76">
        <v>30</v>
      </c>
      <c r="D8" s="92">
        <v>3</v>
      </c>
      <c r="E8" s="280" t="s">
        <v>120</v>
      </c>
      <c r="F8" s="280"/>
      <c r="G8" s="280"/>
      <c r="H8" s="280"/>
      <c r="I8" s="280"/>
      <c r="J8" s="280"/>
      <c r="K8" s="280"/>
      <c r="L8" s="280"/>
      <c r="M8" s="190"/>
    </row>
    <row r="9" spans="1:13" ht="18.75">
      <c r="A9" s="163" t="s">
        <v>11</v>
      </c>
      <c r="B9" s="83"/>
      <c r="C9" s="197">
        <v>4</v>
      </c>
      <c r="D9" s="92"/>
      <c r="E9" s="65"/>
      <c r="F9" s="65"/>
      <c r="G9" s="65"/>
      <c r="H9" s="65"/>
      <c r="I9" s="65"/>
      <c r="J9" s="90"/>
      <c r="K9" s="90"/>
      <c r="L9" s="90"/>
      <c r="M9" s="94"/>
    </row>
    <row r="10" spans="1:13" ht="67.5" customHeight="1">
      <c r="A10" s="186" t="s">
        <v>49</v>
      </c>
      <c r="B10" s="205"/>
      <c r="C10" s="72">
        <f>SUM(C13:C14,C16:C17)</f>
        <v>105</v>
      </c>
      <c r="D10" s="201">
        <f>SUM(D11+D12+D15)</f>
        <v>14</v>
      </c>
      <c r="E10" s="65"/>
      <c r="F10" s="65"/>
      <c r="G10" s="65"/>
      <c r="H10" s="65"/>
      <c r="I10" s="65"/>
      <c r="J10" s="65"/>
      <c r="K10" s="65"/>
      <c r="L10" s="65"/>
      <c r="M10" s="94"/>
    </row>
    <row r="11" spans="1:13" ht="18.75">
      <c r="A11" s="95" t="s">
        <v>50</v>
      </c>
      <c r="B11" s="203"/>
      <c r="C11" s="96"/>
      <c r="D11" s="92">
        <v>2</v>
      </c>
      <c r="E11" s="65"/>
      <c r="F11" s="65"/>
      <c r="G11" s="65"/>
      <c r="H11" s="65"/>
      <c r="I11" s="65"/>
      <c r="J11" s="65"/>
      <c r="K11" s="65"/>
      <c r="L11" s="65"/>
      <c r="M11" s="94"/>
    </row>
    <row r="12" spans="1:13" ht="18.75">
      <c r="A12" s="95" t="s">
        <v>54</v>
      </c>
      <c r="B12" s="203"/>
      <c r="C12" s="96"/>
      <c r="D12" s="92">
        <v>2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8.75" customHeight="1">
      <c r="A13" s="61" t="s">
        <v>55</v>
      </c>
      <c r="B13" s="210">
        <v>1</v>
      </c>
      <c r="C13" s="76">
        <v>25</v>
      </c>
      <c r="D13" s="92">
        <v>1</v>
      </c>
      <c r="E13" s="249" t="s">
        <v>56</v>
      </c>
      <c r="F13" s="250"/>
      <c r="G13" s="250"/>
      <c r="H13" s="250"/>
      <c r="I13" s="250"/>
      <c r="J13" s="250"/>
      <c r="K13" s="250"/>
      <c r="L13" s="251"/>
      <c r="M13" s="281" t="s">
        <v>34</v>
      </c>
    </row>
    <row r="14" spans="1:13" ht="25.5">
      <c r="A14" s="60" t="s">
        <v>57</v>
      </c>
      <c r="B14" s="210">
        <v>1</v>
      </c>
      <c r="C14" s="76">
        <v>25</v>
      </c>
      <c r="D14" s="92">
        <v>1</v>
      </c>
      <c r="E14" s="249" t="s">
        <v>56</v>
      </c>
      <c r="F14" s="250"/>
      <c r="G14" s="250"/>
      <c r="H14" s="250"/>
      <c r="I14" s="250"/>
      <c r="J14" s="250"/>
      <c r="K14" s="250"/>
      <c r="L14" s="251"/>
      <c r="M14" s="281"/>
    </row>
    <row r="15" spans="1:13" ht="18.75">
      <c r="A15" s="101" t="s">
        <v>58</v>
      </c>
      <c r="B15" s="203"/>
      <c r="C15" s="96"/>
      <c r="D15" s="92">
        <v>10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3" s="62" customFormat="1" ht="18.75" customHeight="1">
      <c r="A16" s="60" t="s">
        <v>59</v>
      </c>
      <c r="B16" s="211">
        <v>3</v>
      </c>
      <c r="C16" s="76">
        <v>35</v>
      </c>
      <c r="D16" s="92">
        <v>5</v>
      </c>
      <c r="E16" s="249" t="s">
        <v>85</v>
      </c>
      <c r="F16" s="250"/>
      <c r="G16" s="250"/>
      <c r="H16" s="250"/>
      <c r="I16" s="250"/>
      <c r="J16" s="250"/>
      <c r="K16" s="250"/>
      <c r="L16" s="251"/>
      <c r="M16" s="281" t="s">
        <v>34</v>
      </c>
    </row>
    <row r="17" spans="1:13" s="62" customFormat="1" ht="25.5">
      <c r="A17" s="60" t="s">
        <v>60</v>
      </c>
      <c r="B17" s="211">
        <v>2</v>
      </c>
      <c r="C17" s="76">
        <v>20</v>
      </c>
      <c r="D17" s="92">
        <v>5</v>
      </c>
      <c r="E17" s="249" t="s">
        <v>85</v>
      </c>
      <c r="F17" s="250"/>
      <c r="G17" s="250"/>
      <c r="H17" s="250"/>
      <c r="I17" s="250"/>
      <c r="J17" s="250"/>
      <c r="K17" s="250"/>
      <c r="L17" s="251"/>
      <c r="M17" s="281"/>
    </row>
    <row r="18" spans="1:13" s="62" customFormat="1" ht="20.25">
      <c r="A18" s="163" t="s">
        <v>11</v>
      </c>
      <c r="B18" s="83"/>
      <c r="C18" s="198">
        <v>7</v>
      </c>
      <c r="D18" s="92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41.25" customHeight="1">
      <c r="A19" s="189" t="s">
        <v>69</v>
      </c>
      <c r="B19" s="107"/>
      <c r="C19" s="107">
        <f>SUM(C20:C20)</f>
        <v>15</v>
      </c>
      <c r="D19" s="89">
        <v>6</v>
      </c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41.25" customHeight="1">
      <c r="A20" s="60" t="s">
        <v>74</v>
      </c>
      <c r="B20" s="43"/>
      <c r="C20" s="76">
        <v>15</v>
      </c>
      <c r="D20" s="92">
        <v>1</v>
      </c>
      <c r="E20" s="222" t="s">
        <v>75</v>
      </c>
      <c r="F20" s="222"/>
      <c r="G20" s="222"/>
      <c r="H20" s="222"/>
      <c r="I20" s="222"/>
      <c r="J20" s="222"/>
      <c r="K20" s="222"/>
      <c r="L20" s="234"/>
      <c r="M20" s="65"/>
    </row>
    <row r="21" spans="1:13" ht="41.25" customHeight="1">
      <c r="A21" s="163" t="s">
        <v>11</v>
      </c>
      <c r="B21" s="83"/>
      <c r="C21" s="83"/>
      <c r="D21" s="92">
        <f>SUM(D20:D20)</f>
        <v>1</v>
      </c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30.75" customHeight="1">
      <c r="A22" s="187" t="s">
        <v>79</v>
      </c>
      <c r="B22" s="72"/>
      <c r="C22" s="72">
        <f>SUM(C23)</f>
        <v>30</v>
      </c>
      <c r="D22" s="89">
        <v>10</v>
      </c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34.5" customHeight="1">
      <c r="A23" s="60" t="s">
        <v>103</v>
      </c>
      <c r="B23" s="210">
        <v>3</v>
      </c>
      <c r="C23" s="106">
        <v>30</v>
      </c>
      <c r="D23" s="92">
        <v>3</v>
      </c>
      <c r="E23" s="235" t="s">
        <v>122</v>
      </c>
      <c r="F23" s="235"/>
      <c r="G23" s="235"/>
      <c r="H23" s="235"/>
      <c r="I23" s="235"/>
      <c r="J23" s="235"/>
      <c r="K23" s="235"/>
      <c r="L23" s="236"/>
      <c r="M23" s="110"/>
    </row>
    <row r="24" spans="1:13" ht="25.5" customHeight="1">
      <c r="A24" s="163" t="s">
        <v>11</v>
      </c>
      <c r="B24" s="83"/>
      <c r="C24" s="198">
        <v>3</v>
      </c>
      <c r="D24" s="92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21">
      <c r="A25" s="169" t="s">
        <v>99</v>
      </c>
      <c r="B25" s="70"/>
      <c r="C25" s="199">
        <f>SUM(C9,C18,C24)</f>
        <v>14</v>
      </c>
      <c r="D25" s="80" t="e">
        <f>D22+D19+#REF!+D10+D5+#REF!+#REF!</f>
        <v>#REF!</v>
      </c>
      <c r="E25" s="112"/>
      <c r="F25" s="110"/>
      <c r="G25" s="110"/>
      <c r="H25" s="110"/>
      <c r="I25" s="110"/>
      <c r="J25" s="110"/>
      <c r="K25" s="110"/>
      <c r="L25" s="110"/>
      <c r="M25" s="110"/>
    </row>
    <row r="26" spans="1:13" ht="25.5">
      <c r="A26" s="171" t="s">
        <v>20</v>
      </c>
      <c r="B26" s="209">
        <v>14</v>
      </c>
      <c r="C26" s="119">
        <f>B26*35</f>
        <v>490</v>
      </c>
      <c r="D26" s="92"/>
      <c r="E26" s="112"/>
      <c r="F26" s="110"/>
      <c r="G26" s="110"/>
      <c r="H26" s="110"/>
      <c r="I26" s="110"/>
      <c r="J26" s="110"/>
      <c r="K26" s="110"/>
      <c r="L26" s="110"/>
      <c r="M26" s="110"/>
    </row>
    <row r="27" spans="1:13" ht="21">
      <c r="A27" s="169" t="s">
        <v>100</v>
      </c>
      <c r="B27" s="125"/>
      <c r="C27" s="199">
        <v>16</v>
      </c>
      <c r="D27" s="80" t="e">
        <f>#REF!</f>
        <v>#REF!</v>
      </c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5.5">
      <c r="A28" s="174" t="s">
        <v>96</v>
      </c>
      <c r="B28" s="127">
        <v>2</v>
      </c>
      <c r="C28" s="127">
        <f>B28*35</f>
        <v>70</v>
      </c>
      <c r="D28" s="92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.75">
      <c r="A29" s="171" t="s">
        <v>22</v>
      </c>
      <c r="B29" s="38">
        <v>4</v>
      </c>
      <c r="C29" s="119">
        <f>B29*35</f>
        <v>140</v>
      </c>
      <c r="D29" s="92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8.75">
      <c r="A30" s="169" t="s">
        <v>101</v>
      </c>
      <c r="B30" s="140"/>
      <c r="C30" s="140">
        <f>C27+C25</f>
        <v>30</v>
      </c>
      <c r="D30" s="89" t="e">
        <f>D25+D27</f>
        <v>#REF!</v>
      </c>
      <c r="E30" s="20"/>
      <c r="F30" s="20"/>
      <c r="G30" s="20"/>
      <c r="H30" s="20"/>
      <c r="I30" s="20"/>
      <c r="J30" s="20"/>
      <c r="K30" s="20"/>
      <c r="L30" s="20"/>
      <c r="M30" s="20"/>
    </row>
  </sheetData>
  <sheetProtection/>
  <mergeCells count="17">
    <mergeCell ref="M1:M3"/>
    <mergeCell ref="E20:L20"/>
    <mergeCell ref="E23:L23"/>
    <mergeCell ref="E14:L14"/>
    <mergeCell ref="E7:L7"/>
    <mergeCell ref="E13:L13"/>
    <mergeCell ref="E8:L8"/>
    <mergeCell ref="E17:L17"/>
    <mergeCell ref="E16:L16"/>
    <mergeCell ref="A1:D1"/>
    <mergeCell ref="E1:L3"/>
    <mergeCell ref="A2:A3"/>
    <mergeCell ref="B2:C2"/>
    <mergeCell ref="M16:M17"/>
    <mergeCell ref="M6:M7"/>
    <mergeCell ref="M13:M14"/>
    <mergeCell ref="E6:L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Normal="75" zoomScalePageLayoutView="0" workbookViewId="0" topLeftCell="A10">
      <selection activeCell="O23" sqref="T23"/>
    </sheetView>
  </sheetViews>
  <sheetFormatPr defaultColWidth="11.421875" defaultRowHeight="15"/>
  <cols>
    <col min="1" max="1" width="22.28125" style="51" customWidth="1"/>
    <col min="2" max="2" width="9.140625" style="51" customWidth="1"/>
    <col min="3" max="3" width="7.7109375" style="51" customWidth="1"/>
    <col min="4" max="4" width="7.28125" style="137" customWidth="1"/>
    <col min="5" max="11" width="11.421875" style="51" customWidth="1"/>
    <col min="12" max="12" width="21.7109375" style="51" customWidth="1"/>
    <col min="13" max="13" width="19.421875" style="51" customWidth="1"/>
    <col min="14" max="16384" width="11.421875" style="51" customWidth="1"/>
  </cols>
  <sheetData>
    <row r="1" spans="1:13" ht="15.75" customHeight="1">
      <c r="A1" s="263"/>
      <c r="B1" s="263"/>
      <c r="C1" s="263"/>
      <c r="D1" s="263"/>
      <c r="E1" s="264" t="s">
        <v>29</v>
      </c>
      <c r="F1" s="265"/>
      <c r="G1" s="265"/>
      <c r="H1" s="265"/>
      <c r="I1" s="265"/>
      <c r="J1" s="265"/>
      <c r="K1" s="265"/>
      <c r="L1" s="266"/>
      <c r="M1" s="273" t="s">
        <v>30</v>
      </c>
    </row>
    <row r="2" spans="1:13" ht="15.75">
      <c r="A2" s="276" t="s">
        <v>0</v>
      </c>
      <c r="B2" s="277" t="s">
        <v>3</v>
      </c>
      <c r="C2" s="277"/>
      <c r="D2" s="68"/>
      <c r="E2" s="267"/>
      <c r="F2" s="268"/>
      <c r="G2" s="268"/>
      <c r="H2" s="268"/>
      <c r="I2" s="268"/>
      <c r="J2" s="268"/>
      <c r="K2" s="268"/>
      <c r="L2" s="269"/>
      <c r="M2" s="274"/>
    </row>
    <row r="3" spans="1:13" ht="49.5" customHeight="1">
      <c r="A3" s="276"/>
      <c r="B3" s="181" t="s">
        <v>6</v>
      </c>
      <c r="C3" s="182" t="s">
        <v>9</v>
      </c>
      <c r="D3" s="70" t="s">
        <v>11</v>
      </c>
      <c r="E3" s="270"/>
      <c r="F3" s="271"/>
      <c r="G3" s="271"/>
      <c r="H3" s="271"/>
      <c r="I3" s="271"/>
      <c r="J3" s="271"/>
      <c r="K3" s="271"/>
      <c r="L3" s="272"/>
      <c r="M3" s="275"/>
    </row>
    <row r="4" spans="1:13" ht="54" customHeight="1">
      <c r="A4" s="178" t="s">
        <v>12</v>
      </c>
      <c r="B4" s="180">
        <v>8</v>
      </c>
      <c r="C4" s="180">
        <f>SUM(C25,C22,C16,C11,C5)</f>
        <v>280</v>
      </c>
      <c r="D4" s="71"/>
      <c r="E4" s="65"/>
      <c r="F4" s="65"/>
      <c r="G4" s="65"/>
      <c r="H4" s="65"/>
      <c r="I4" s="65"/>
      <c r="J4" s="65"/>
      <c r="K4" s="65"/>
      <c r="L4" s="65"/>
      <c r="M4" s="65"/>
    </row>
    <row r="5" spans="1:13" ht="54" customHeight="1">
      <c r="A5" s="186" t="s">
        <v>32</v>
      </c>
      <c r="B5" s="72"/>
      <c r="C5" s="72">
        <f>SUM(C6:C9)</f>
        <v>45</v>
      </c>
      <c r="D5" s="75">
        <v>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39" customHeight="1">
      <c r="A6" s="57" t="s">
        <v>81</v>
      </c>
      <c r="B6" s="43"/>
      <c r="C6" s="76">
        <v>10</v>
      </c>
      <c r="D6" s="80">
        <v>1</v>
      </c>
      <c r="E6" s="261" t="s">
        <v>33</v>
      </c>
      <c r="F6" s="261"/>
      <c r="G6" s="261"/>
      <c r="H6" s="261"/>
      <c r="I6" s="261"/>
      <c r="J6" s="261"/>
      <c r="K6" s="261"/>
      <c r="L6" s="261"/>
      <c r="M6" s="259" t="s">
        <v>34</v>
      </c>
    </row>
    <row r="7" spans="1:13" s="81" customFormat="1" ht="31.5" customHeight="1">
      <c r="A7" s="57" t="s">
        <v>82</v>
      </c>
      <c r="B7" s="43"/>
      <c r="C7" s="76">
        <v>10</v>
      </c>
      <c r="D7" s="80">
        <v>1</v>
      </c>
      <c r="E7" s="261" t="s">
        <v>33</v>
      </c>
      <c r="F7" s="261"/>
      <c r="G7" s="261"/>
      <c r="H7" s="261"/>
      <c r="I7" s="261"/>
      <c r="J7" s="261"/>
      <c r="K7" s="261"/>
      <c r="L7" s="261"/>
      <c r="M7" s="262"/>
    </row>
    <row r="8" spans="1:13" ht="76.5">
      <c r="A8" s="57" t="s">
        <v>83</v>
      </c>
      <c r="B8" s="43"/>
      <c r="C8" s="76">
        <v>10</v>
      </c>
      <c r="D8" s="80">
        <v>1</v>
      </c>
      <c r="E8" s="261" t="s">
        <v>33</v>
      </c>
      <c r="F8" s="261"/>
      <c r="G8" s="261"/>
      <c r="H8" s="261"/>
      <c r="I8" s="261"/>
      <c r="J8" s="261"/>
      <c r="K8" s="261"/>
      <c r="L8" s="261"/>
      <c r="M8" s="262"/>
    </row>
    <row r="9" spans="1:13" ht="43.5" customHeight="1">
      <c r="A9" s="57" t="s">
        <v>35</v>
      </c>
      <c r="B9" s="43"/>
      <c r="C9" s="76">
        <v>15</v>
      </c>
      <c r="D9" s="80">
        <v>1</v>
      </c>
      <c r="E9" s="261" t="s">
        <v>97</v>
      </c>
      <c r="F9" s="261"/>
      <c r="G9" s="261"/>
      <c r="H9" s="261"/>
      <c r="I9" s="261"/>
      <c r="J9" s="261"/>
      <c r="K9" s="261"/>
      <c r="L9" s="261"/>
      <c r="M9" s="82" t="s">
        <v>37</v>
      </c>
    </row>
    <row r="10" spans="1:13" ht="27.75" customHeight="1">
      <c r="A10" s="163" t="s">
        <v>11</v>
      </c>
      <c r="B10" s="83"/>
      <c r="C10" s="83">
        <v>4</v>
      </c>
      <c r="D10" s="80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54" customHeight="1">
      <c r="A11" s="187" t="s">
        <v>61</v>
      </c>
      <c r="B11" s="72"/>
      <c r="C11" s="72">
        <f>SUM(C12:C14)</f>
        <v>110</v>
      </c>
      <c r="D11" s="89">
        <v>10</v>
      </c>
      <c r="E11" s="104"/>
      <c r="F11" s="104"/>
      <c r="G11" s="104"/>
      <c r="H11" s="104"/>
      <c r="I11" s="104"/>
      <c r="J11" s="104"/>
      <c r="K11" s="104"/>
      <c r="L11" s="104"/>
      <c r="M11" s="105"/>
    </row>
    <row r="12" spans="1:13" ht="25.5">
      <c r="A12" s="57" t="s">
        <v>62</v>
      </c>
      <c r="B12" s="43"/>
      <c r="C12" s="76">
        <v>45</v>
      </c>
      <c r="D12" s="92">
        <v>2</v>
      </c>
      <c r="E12" s="249" t="s">
        <v>56</v>
      </c>
      <c r="F12" s="250"/>
      <c r="G12" s="250"/>
      <c r="H12" s="250"/>
      <c r="I12" s="250"/>
      <c r="J12" s="250"/>
      <c r="K12" s="250"/>
      <c r="L12" s="251"/>
      <c r="M12" s="239"/>
    </row>
    <row r="13" spans="1:13" ht="25.5">
      <c r="A13" s="57" t="s">
        <v>64</v>
      </c>
      <c r="B13" s="43"/>
      <c r="C13" s="76">
        <v>40</v>
      </c>
      <c r="D13" s="92">
        <v>2</v>
      </c>
      <c r="E13" s="249" t="s">
        <v>56</v>
      </c>
      <c r="F13" s="250"/>
      <c r="G13" s="250"/>
      <c r="H13" s="250"/>
      <c r="I13" s="250"/>
      <c r="J13" s="250"/>
      <c r="K13" s="250"/>
      <c r="L13" s="251"/>
      <c r="M13" s="241"/>
    </row>
    <row r="14" spans="1:13" ht="36" customHeight="1">
      <c r="A14" s="57" t="s">
        <v>67</v>
      </c>
      <c r="B14" s="43"/>
      <c r="C14" s="76">
        <v>25</v>
      </c>
      <c r="D14" s="92">
        <v>2</v>
      </c>
      <c r="E14" s="255" t="s">
        <v>68</v>
      </c>
      <c r="F14" s="255"/>
      <c r="G14" s="255"/>
      <c r="H14" s="255"/>
      <c r="I14" s="255"/>
      <c r="J14" s="255"/>
      <c r="K14" s="255"/>
      <c r="L14" s="256"/>
      <c r="M14" s="90"/>
    </row>
    <row r="15" spans="1:13" ht="25.5" customHeight="1">
      <c r="A15" s="163" t="s">
        <v>11</v>
      </c>
      <c r="B15" s="83"/>
      <c r="C15" s="83">
        <v>6</v>
      </c>
      <c r="D15" s="92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38.25" customHeight="1">
      <c r="A16" s="189" t="s">
        <v>69</v>
      </c>
      <c r="B16" s="107"/>
      <c r="C16" s="107">
        <f>SUM(C17:C20)</f>
        <v>60</v>
      </c>
      <c r="D16" s="89">
        <v>6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30.75" customHeight="1">
      <c r="A17" s="60" t="s">
        <v>70</v>
      </c>
      <c r="B17" s="43"/>
      <c r="C17" s="76">
        <v>10</v>
      </c>
      <c r="D17" s="92">
        <v>1</v>
      </c>
      <c r="E17" s="244" t="s">
        <v>36</v>
      </c>
      <c r="F17" s="245"/>
      <c r="G17" s="245"/>
      <c r="H17" s="245"/>
      <c r="I17" s="245"/>
      <c r="J17" s="245"/>
      <c r="K17" s="245"/>
      <c r="L17" s="246"/>
      <c r="M17" s="65"/>
    </row>
    <row r="18" spans="1:13" ht="36.75" customHeight="1">
      <c r="A18" s="60" t="s">
        <v>71</v>
      </c>
      <c r="B18" s="43"/>
      <c r="C18" s="76">
        <v>20</v>
      </c>
      <c r="D18" s="92">
        <v>2</v>
      </c>
      <c r="E18" s="252" t="s">
        <v>92</v>
      </c>
      <c r="F18" s="253"/>
      <c r="G18" s="253"/>
      <c r="H18" s="253"/>
      <c r="I18" s="253"/>
      <c r="J18" s="253"/>
      <c r="K18" s="253"/>
      <c r="L18" s="254"/>
      <c r="M18" s="65"/>
    </row>
    <row r="19" spans="1:13" ht="31.5" customHeight="1">
      <c r="A19" s="60" t="s">
        <v>74</v>
      </c>
      <c r="B19" s="43"/>
      <c r="C19" s="76">
        <v>15</v>
      </c>
      <c r="D19" s="92">
        <v>1</v>
      </c>
      <c r="E19" s="222" t="s">
        <v>75</v>
      </c>
      <c r="F19" s="222"/>
      <c r="G19" s="222"/>
      <c r="H19" s="222"/>
      <c r="I19" s="222"/>
      <c r="J19" s="222"/>
      <c r="K19" s="222"/>
      <c r="L19" s="234"/>
      <c r="M19" s="65"/>
    </row>
    <row r="20" spans="1:13" ht="39" customHeight="1">
      <c r="A20" s="57" t="s">
        <v>76</v>
      </c>
      <c r="B20" s="43"/>
      <c r="C20" s="76">
        <v>15</v>
      </c>
      <c r="D20" s="92">
        <v>1</v>
      </c>
      <c r="E20" s="235" t="s">
        <v>77</v>
      </c>
      <c r="F20" s="235"/>
      <c r="G20" s="235"/>
      <c r="H20" s="235"/>
      <c r="I20" s="235"/>
      <c r="J20" s="235"/>
      <c r="K20" s="235"/>
      <c r="L20" s="236"/>
      <c r="M20" s="82" t="s">
        <v>78</v>
      </c>
    </row>
    <row r="21" spans="1:13" ht="21" customHeight="1">
      <c r="A21" s="163" t="s">
        <v>11</v>
      </c>
      <c r="B21" s="83"/>
      <c r="C21" s="83">
        <v>4</v>
      </c>
      <c r="D21" s="92" t="s">
        <v>106</v>
      </c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30.75" customHeight="1">
      <c r="A22" s="187" t="s">
        <v>79</v>
      </c>
      <c r="B22" s="72"/>
      <c r="C22" s="72">
        <f>SUM(C23)</f>
        <v>30</v>
      </c>
      <c r="D22" s="89">
        <v>10</v>
      </c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5.5" customHeight="1">
      <c r="A23" s="60" t="s">
        <v>104</v>
      </c>
      <c r="B23" s="43"/>
      <c r="C23" s="76">
        <v>30</v>
      </c>
      <c r="D23" s="92">
        <v>2</v>
      </c>
      <c r="E23" s="235" t="s">
        <v>89</v>
      </c>
      <c r="F23" s="235"/>
      <c r="G23" s="235"/>
      <c r="H23" s="235"/>
      <c r="I23" s="235"/>
      <c r="J23" s="235"/>
      <c r="K23" s="235"/>
      <c r="L23" s="236"/>
      <c r="M23" s="110"/>
    </row>
    <row r="24" spans="1:13" ht="25.5" customHeight="1">
      <c r="A24" s="163" t="s">
        <v>11</v>
      </c>
      <c r="B24" s="83"/>
      <c r="C24" s="83">
        <v>2</v>
      </c>
      <c r="D24" s="92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28.5" customHeight="1">
      <c r="A25" s="186" t="s">
        <v>95</v>
      </c>
      <c r="B25" s="72"/>
      <c r="C25" s="72">
        <v>35</v>
      </c>
      <c r="D25" s="89">
        <v>6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7" customHeight="1">
      <c r="A26" s="60" t="s">
        <v>84</v>
      </c>
      <c r="B26" s="111"/>
      <c r="C26" s="76">
        <v>35</v>
      </c>
      <c r="D26" s="89"/>
      <c r="E26" s="222" t="s">
        <v>98</v>
      </c>
      <c r="F26" s="222"/>
      <c r="G26" s="222"/>
      <c r="H26" s="222"/>
      <c r="I26" s="222"/>
      <c r="J26" s="222"/>
      <c r="K26" s="222"/>
      <c r="L26" s="234"/>
      <c r="M26" s="110"/>
    </row>
    <row r="27" spans="1:13" ht="18.75">
      <c r="A27" s="163" t="s">
        <v>11</v>
      </c>
      <c r="B27" s="83"/>
      <c r="C27" s="83"/>
      <c r="D27" s="92">
        <v>6</v>
      </c>
      <c r="E27" s="112"/>
      <c r="F27" s="110"/>
      <c r="G27" s="110"/>
      <c r="H27" s="110"/>
      <c r="I27" s="110"/>
      <c r="J27" s="110"/>
      <c r="K27" s="110"/>
      <c r="L27" s="110"/>
      <c r="M27" s="110"/>
    </row>
    <row r="28" spans="1:13" ht="18.75">
      <c r="A28" s="169" t="s">
        <v>99</v>
      </c>
      <c r="B28" s="70"/>
      <c r="C28" s="70">
        <f>SUM(C10,C15,C21,C24)</f>
        <v>16</v>
      </c>
      <c r="D28" s="80" t="e">
        <f>D22+D16+D11+#REF!+#REF!+D5+D25</f>
        <v>#REF!</v>
      </c>
      <c r="E28" s="112"/>
      <c r="F28" s="110"/>
      <c r="G28" s="110"/>
      <c r="H28" s="110"/>
      <c r="I28" s="110"/>
      <c r="J28" s="110"/>
      <c r="K28" s="110"/>
      <c r="L28" s="110"/>
      <c r="M28" s="110"/>
    </row>
    <row r="29" spans="1:13" ht="25.5">
      <c r="A29" s="171" t="s">
        <v>20</v>
      </c>
      <c r="B29" s="120">
        <v>14</v>
      </c>
      <c r="C29" s="119">
        <f>B29*35</f>
        <v>490</v>
      </c>
      <c r="D29" s="92"/>
      <c r="E29" s="112"/>
      <c r="F29" s="110"/>
      <c r="G29" s="110"/>
      <c r="H29" s="110"/>
      <c r="I29" s="110"/>
      <c r="J29" s="110"/>
      <c r="K29" s="110"/>
      <c r="L29" s="110"/>
      <c r="M29" s="110"/>
    </row>
    <row r="30" spans="1:13" ht="18.75">
      <c r="A30" s="169" t="s">
        <v>100</v>
      </c>
      <c r="B30" s="125"/>
      <c r="C30" s="124">
        <v>14</v>
      </c>
      <c r="D30" s="80" t="e">
        <f>#REF!</f>
        <v>#REF!</v>
      </c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5.5">
      <c r="A31" s="174" t="s">
        <v>96</v>
      </c>
      <c r="B31" s="127">
        <v>3</v>
      </c>
      <c r="C31" s="127">
        <f>B31*35</f>
        <v>105</v>
      </c>
      <c r="D31" s="92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8.75">
      <c r="A32" s="171" t="s">
        <v>22</v>
      </c>
      <c r="B32" s="38">
        <v>1</v>
      </c>
      <c r="C32" s="119">
        <f>B32*35</f>
        <v>35</v>
      </c>
      <c r="D32" s="92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8.75">
      <c r="A33" s="169" t="s">
        <v>101</v>
      </c>
      <c r="B33" s="140"/>
      <c r="C33" s="140">
        <f>C30+C28</f>
        <v>30</v>
      </c>
      <c r="D33" s="89" t="e">
        <f>D28+D30</f>
        <v>#REF!</v>
      </c>
      <c r="E33" s="20"/>
      <c r="F33" s="20"/>
      <c r="G33" s="20"/>
      <c r="H33" s="20"/>
      <c r="I33" s="20"/>
      <c r="J33" s="20"/>
      <c r="K33" s="20"/>
      <c r="L33" s="20"/>
      <c r="M33" s="20"/>
    </row>
  </sheetData>
  <sheetProtection/>
  <mergeCells count="20">
    <mergeCell ref="E18:L18"/>
    <mergeCell ref="E26:L26"/>
    <mergeCell ref="E19:L19"/>
    <mergeCell ref="E20:L20"/>
    <mergeCell ref="E23:L23"/>
    <mergeCell ref="M12:M13"/>
    <mergeCell ref="E13:L13"/>
    <mergeCell ref="E17:L17"/>
    <mergeCell ref="E12:L12"/>
    <mergeCell ref="E14:L14"/>
    <mergeCell ref="E9:L9"/>
    <mergeCell ref="A1:D1"/>
    <mergeCell ref="E1:L3"/>
    <mergeCell ref="M1:M3"/>
    <mergeCell ref="A2:A3"/>
    <mergeCell ref="B2:C2"/>
    <mergeCell ref="E6:L6"/>
    <mergeCell ref="M6:M8"/>
    <mergeCell ref="E7:L7"/>
    <mergeCell ref="E8:L8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0" zoomScaleNormal="75" zoomScalePageLayoutView="0" workbookViewId="0" topLeftCell="A4">
      <selection activeCell="O23" sqref="T23"/>
    </sheetView>
  </sheetViews>
  <sheetFormatPr defaultColWidth="11.421875" defaultRowHeight="15"/>
  <cols>
    <col min="1" max="1" width="22.28125" style="51" customWidth="1"/>
    <col min="2" max="2" width="8.7109375" style="51" customWidth="1"/>
    <col min="3" max="3" width="8.421875" style="51" customWidth="1"/>
    <col min="4" max="4" width="9.00390625" style="137" customWidth="1"/>
    <col min="5" max="11" width="11.421875" style="51" customWidth="1"/>
    <col min="12" max="12" width="21.7109375" style="51" customWidth="1"/>
    <col min="13" max="13" width="19.421875" style="51" customWidth="1"/>
    <col min="14" max="16384" width="11.421875" style="51" customWidth="1"/>
  </cols>
  <sheetData>
    <row r="1" spans="1:13" ht="15.75" customHeight="1">
      <c r="A1" s="263"/>
      <c r="B1" s="263"/>
      <c r="C1" s="263"/>
      <c r="D1" s="263"/>
      <c r="E1" s="264" t="s">
        <v>29</v>
      </c>
      <c r="F1" s="265"/>
      <c r="G1" s="265"/>
      <c r="H1" s="265"/>
      <c r="I1" s="265"/>
      <c r="J1" s="265"/>
      <c r="K1" s="265"/>
      <c r="L1" s="266"/>
      <c r="M1" s="273" t="s">
        <v>30</v>
      </c>
    </row>
    <row r="2" spans="1:13" ht="15.75">
      <c r="A2" s="276" t="s">
        <v>0</v>
      </c>
      <c r="B2" s="277" t="s">
        <v>4</v>
      </c>
      <c r="C2" s="277"/>
      <c r="D2" s="68"/>
      <c r="E2" s="267"/>
      <c r="F2" s="268"/>
      <c r="G2" s="268"/>
      <c r="H2" s="268"/>
      <c r="I2" s="268"/>
      <c r="J2" s="268"/>
      <c r="K2" s="268"/>
      <c r="L2" s="269"/>
      <c r="M2" s="274"/>
    </row>
    <row r="3" spans="1:13" ht="49.5" customHeight="1">
      <c r="A3" s="276"/>
      <c r="B3" s="181" t="s">
        <v>6</v>
      </c>
      <c r="C3" s="182" t="s">
        <v>9</v>
      </c>
      <c r="D3" s="70" t="s">
        <v>11</v>
      </c>
      <c r="E3" s="270"/>
      <c r="F3" s="271"/>
      <c r="G3" s="271"/>
      <c r="H3" s="271"/>
      <c r="I3" s="271"/>
      <c r="J3" s="271"/>
      <c r="K3" s="271"/>
      <c r="L3" s="272"/>
      <c r="M3" s="275"/>
    </row>
    <row r="4" spans="1:13" ht="45" customHeight="1">
      <c r="A4" s="178" t="s">
        <v>12</v>
      </c>
      <c r="B4" s="180">
        <v>4</v>
      </c>
      <c r="C4" s="180">
        <f>SUM(C5,C8,C11,C15)</f>
        <v>140</v>
      </c>
      <c r="D4" s="71"/>
      <c r="E4" s="65"/>
      <c r="F4" s="65"/>
      <c r="G4" s="65"/>
      <c r="H4" s="65"/>
      <c r="I4" s="65"/>
      <c r="J4" s="65"/>
      <c r="K4" s="65"/>
      <c r="L4" s="65"/>
      <c r="M4" s="65"/>
    </row>
    <row r="5" spans="1:13" ht="38.25" customHeight="1">
      <c r="A5" s="186" t="s">
        <v>32</v>
      </c>
      <c r="B5" s="72"/>
      <c r="C5" s="72">
        <f>SUM(C6:C6)</f>
        <v>30</v>
      </c>
      <c r="D5" s="75">
        <v>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5.5">
      <c r="A6" s="57" t="s">
        <v>38</v>
      </c>
      <c r="B6" s="43"/>
      <c r="C6" s="76">
        <v>30</v>
      </c>
      <c r="D6" s="80">
        <v>2</v>
      </c>
      <c r="E6" s="260" t="s">
        <v>39</v>
      </c>
      <c r="F6" s="260"/>
      <c r="G6" s="260"/>
      <c r="H6" s="260"/>
      <c r="I6" s="260"/>
      <c r="J6" s="260"/>
      <c r="K6" s="260"/>
      <c r="L6" s="260"/>
      <c r="M6" s="82" t="s">
        <v>40</v>
      </c>
    </row>
    <row r="7" spans="1:13" ht="27.75" customHeight="1">
      <c r="A7" s="163" t="s">
        <v>11</v>
      </c>
      <c r="B7" s="83"/>
      <c r="C7" s="83">
        <v>2</v>
      </c>
      <c r="D7" s="80"/>
      <c r="E7" s="87"/>
      <c r="F7" s="87"/>
      <c r="G7" s="87"/>
      <c r="H7" s="87"/>
      <c r="I7" s="87"/>
      <c r="J7" s="87"/>
      <c r="K7" s="87"/>
      <c r="L7" s="87"/>
      <c r="M7" s="87"/>
    </row>
    <row r="8" spans="1:13" ht="54" customHeight="1">
      <c r="A8" s="187" t="s">
        <v>61</v>
      </c>
      <c r="B8" s="72"/>
      <c r="C8" s="72">
        <f>SUM(C9)</f>
        <v>45</v>
      </c>
      <c r="D8" s="89">
        <v>10</v>
      </c>
      <c r="E8" s="104"/>
      <c r="F8" s="104"/>
      <c r="G8" s="104"/>
      <c r="H8" s="104"/>
      <c r="I8" s="104"/>
      <c r="J8" s="104"/>
      <c r="K8" s="104"/>
      <c r="L8" s="104"/>
      <c r="M8" s="105"/>
    </row>
    <row r="9" spans="1:13" ht="29.25" customHeight="1">
      <c r="A9" s="57" t="s">
        <v>63</v>
      </c>
      <c r="B9" s="43"/>
      <c r="C9" s="76">
        <v>45</v>
      </c>
      <c r="D9" s="92">
        <v>2</v>
      </c>
      <c r="E9" s="249" t="s">
        <v>56</v>
      </c>
      <c r="F9" s="250"/>
      <c r="G9" s="250"/>
      <c r="H9" s="250"/>
      <c r="I9" s="250"/>
      <c r="J9" s="250"/>
      <c r="K9" s="250"/>
      <c r="L9" s="251"/>
      <c r="M9" s="188"/>
    </row>
    <row r="10" spans="1:13" ht="25.5" customHeight="1">
      <c r="A10" s="163" t="s">
        <v>11</v>
      </c>
      <c r="B10" s="83"/>
      <c r="C10" s="83">
        <v>2</v>
      </c>
      <c r="D10" s="92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40.5" customHeight="1">
      <c r="A11" s="189" t="s">
        <v>69</v>
      </c>
      <c r="B11" s="107"/>
      <c r="C11" s="107">
        <f>SUM(C12:C13)</f>
        <v>35</v>
      </c>
      <c r="D11" s="89">
        <v>6</v>
      </c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39.75" customHeight="1">
      <c r="A12" s="60" t="s">
        <v>72</v>
      </c>
      <c r="B12" s="43"/>
      <c r="C12" s="76">
        <v>20</v>
      </c>
      <c r="D12" s="92">
        <v>1</v>
      </c>
      <c r="E12" s="235" t="s">
        <v>73</v>
      </c>
      <c r="F12" s="235"/>
      <c r="G12" s="235"/>
      <c r="H12" s="235"/>
      <c r="I12" s="235"/>
      <c r="J12" s="235"/>
      <c r="K12" s="235"/>
      <c r="L12" s="236"/>
      <c r="M12" s="65"/>
    </row>
    <row r="13" spans="1:13" ht="31.5" customHeight="1">
      <c r="A13" s="60" t="s">
        <v>74</v>
      </c>
      <c r="B13" s="43"/>
      <c r="C13" s="108">
        <v>15</v>
      </c>
      <c r="D13" s="92">
        <v>1</v>
      </c>
      <c r="E13" s="222" t="s">
        <v>75</v>
      </c>
      <c r="F13" s="222"/>
      <c r="G13" s="222"/>
      <c r="H13" s="222"/>
      <c r="I13" s="222"/>
      <c r="J13" s="222"/>
      <c r="K13" s="222"/>
      <c r="L13" s="234"/>
      <c r="M13" s="65"/>
    </row>
    <row r="14" spans="1:13" ht="21" customHeight="1">
      <c r="A14" s="163" t="s">
        <v>11</v>
      </c>
      <c r="B14" s="83"/>
      <c r="C14" s="83">
        <v>2</v>
      </c>
      <c r="D14" s="92">
        <f>SUM(D12:D13)</f>
        <v>2</v>
      </c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30.75" customHeight="1">
      <c r="A15" s="187" t="s">
        <v>79</v>
      </c>
      <c r="B15" s="72"/>
      <c r="C15" s="72">
        <f>SUM(C16)</f>
        <v>30</v>
      </c>
      <c r="D15" s="89">
        <v>10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5.5" customHeight="1">
      <c r="A16" s="60" t="s">
        <v>105</v>
      </c>
      <c r="B16" s="43"/>
      <c r="C16" s="76">
        <v>30</v>
      </c>
      <c r="D16" s="92">
        <v>2</v>
      </c>
      <c r="E16" s="247" t="s">
        <v>90</v>
      </c>
      <c r="F16" s="247"/>
      <c r="G16" s="247"/>
      <c r="H16" s="247"/>
      <c r="I16" s="247"/>
      <c r="J16" s="247"/>
      <c r="K16" s="247"/>
      <c r="L16" s="248"/>
      <c r="M16" s="82" t="s">
        <v>80</v>
      </c>
    </row>
    <row r="17" spans="1:13" ht="25.5" customHeight="1">
      <c r="A17" s="163" t="s">
        <v>11</v>
      </c>
      <c r="B17" s="83"/>
      <c r="C17" s="83">
        <v>2</v>
      </c>
      <c r="D17" s="92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8.5" customHeight="1">
      <c r="A18" s="186" t="s">
        <v>95</v>
      </c>
      <c r="B18" s="72"/>
      <c r="C18" s="72"/>
      <c r="D18" s="89">
        <v>6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42" customHeight="1">
      <c r="A19" s="60" t="s">
        <v>84</v>
      </c>
      <c r="B19" s="111"/>
      <c r="C19" s="76"/>
      <c r="D19" s="89"/>
      <c r="E19" s="222" t="s">
        <v>98</v>
      </c>
      <c r="F19" s="222"/>
      <c r="G19" s="222"/>
      <c r="H19" s="222"/>
      <c r="I19" s="222"/>
      <c r="J19" s="222"/>
      <c r="K19" s="222"/>
      <c r="L19" s="234"/>
      <c r="M19" s="110"/>
    </row>
    <row r="20" spans="1:13" ht="18.75">
      <c r="A20" s="163" t="s">
        <v>11</v>
      </c>
      <c r="B20" s="83"/>
      <c r="C20" s="83">
        <v>6</v>
      </c>
      <c r="D20" s="92">
        <v>6</v>
      </c>
      <c r="E20" s="112"/>
      <c r="F20" s="110"/>
      <c r="G20" s="110"/>
      <c r="H20" s="110"/>
      <c r="I20" s="110"/>
      <c r="J20" s="110"/>
      <c r="K20" s="110"/>
      <c r="L20" s="110"/>
      <c r="M20" s="110"/>
    </row>
    <row r="21" spans="1:13" ht="18.75">
      <c r="A21" s="169" t="s">
        <v>99</v>
      </c>
      <c r="B21" s="70"/>
      <c r="C21" s="70">
        <f>SUM(C7,C10,C14,C17,C20)</f>
        <v>14</v>
      </c>
      <c r="D21" s="80" t="e">
        <f>D15+D11+D8+#REF!+#REF!+D5+D18</f>
        <v>#REF!</v>
      </c>
      <c r="E21" s="112"/>
      <c r="F21" s="110"/>
      <c r="G21" s="110"/>
      <c r="H21" s="110"/>
      <c r="I21" s="110"/>
      <c r="J21" s="110"/>
      <c r="K21" s="110"/>
      <c r="L21" s="110"/>
      <c r="M21" s="110"/>
    </row>
    <row r="22" spans="1:13" ht="25.5">
      <c r="A22" s="171" t="s">
        <v>20</v>
      </c>
      <c r="B22" s="38">
        <v>16</v>
      </c>
      <c r="C22" s="119">
        <f>B22*35</f>
        <v>560</v>
      </c>
      <c r="D22" s="92"/>
      <c r="E22" s="112"/>
      <c r="F22" s="110"/>
      <c r="G22" s="110"/>
      <c r="H22" s="110"/>
      <c r="I22" s="110"/>
      <c r="J22" s="110"/>
      <c r="K22" s="110"/>
      <c r="L22" s="110"/>
      <c r="M22" s="110"/>
    </row>
    <row r="23" spans="1:13" ht="18.75">
      <c r="A23" s="169" t="s">
        <v>100</v>
      </c>
      <c r="B23" s="125"/>
      <c r="C23" s="124">
        <v>16</v>
      </c>
      <c r="D23" s="80" t="e">
        <f>#REF!</f>
        <v>#REF!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25.5">
      <c r="A24" s="174" t="s">
        <v>96</v>
      </c>
      <c r="B24" s="127">
        <v>2</v>
      </c>
      <c r="C24" s="127">
        <f>B24*35</f>
        <v>70</v>
      </c>
      <c r="D24" s="92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.75">
      <c r="A25" s="171" t="s">
        <v>22</v>
      </c>
      <c r="B25" s="38">
        <v>4</v>
      </c>
      <c r="C25" s="119">
        <f>B25*35</f>
        <v>140</v>
      </c>
      <c r="D25" s="92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.75">
      <c r="A26" s="169" t="s">
        <v>101</v>
      </c>
      <c r="B26" s="140"/>
      <c r="C26" s="140">
        <f>C23+C21</f>
        <v>30</v>
      </c>
      <c r="D26" s="89" t="e">
        <f>D21+D23</f>
        <v>#REF!</v>
      </c>
      <c r="E26" s="20"/>
      <c r="F26" s="20"/>
      <c r="G26" s="20"/>
      <c r="H26" s="20"/>
      <c r="I26" s="20"/>
      <c r="J26" s="20"/>
      <c r="K26" s="20"/>
      <c r="L26" s="20"/>
      <c r="M26" s="20"/>
    </row>
  </sheetData>
  <sheetProtection/>
  <mergeCells count="11">
    <mergeCell ref="E9:L9"/>
    <mergeCell ref="E16:L16"/>
    <mergeCell ref="E19:L19"/>
    <mergeCell ref="E12:L12"/>
    <mergeCell ref="E13:L13"/>
    <mergeCell ref="E6:L6"/>
    <mergeCell ref="A1:D1"/>
    <mergeCell ref="E1:L3"/>
    <mergeCell ref="M1:M3"/>
    <mergeCell ref="A2:A3"/>
    <mergeCell ref="B2:C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60" zoomScalePageLayoutView="0" workbookViewId="0" topLeftCell="A1">
      <selection activeCell="O23" sqref="T23"/>
    </sheetView>
  </sheetViews>
  <sheetFormatPr defaultColWidth="11.421875" defaultRowHeight="15"/>
  <sheetData>
    <row r="1" spans="1:8" ht="15">
      <c r="A1" s="214"/>
      <c r="B1" s="214" t="s">
        <v>127</v>
      </c>
      <c r="C1" s="214"/>
      <c r="F1" s="214"/>
      <c r="G1" s="214" t="s">
        <v>127</v>
      </c>
      <c r="H1" s="214"/>
    </row>
    <row r="2" spans="4:10" ht="15">
      <c r="D2" s="214"/>
      <c r="E2" s="214"/>
      <c r="I2" s="214"/>
      <c r="J2" s="214"/>
    </row>
    <row r="3" spans="2:11" ht="15">
      <c r="B3" t="s">
        <v>133</v>
      </c>
      <c r="G3" t="s">
        <v>138</v>
      </c>
      <c r="J3" s="217" t="s">
        <v>139</v>
      </c>
      <c r="K3" s="217"/>
    </row>
    <row r="4" spans="1:9" ht="15">
      <c r="A4" s="215" t="s">
        <v>128</v>
      </c>
      <c r="B4" s="215"/>
      <c r="C4" s="215"/>
      <c r="D4" s="215"/>
      <c r="F4" s="215" t="s">
        <v>128</v>
      </c>
      <c r="G4" s="215"/>
      <c r="H4" s="215"/>
      <c r="I4" s="215"/>
    </row>
    <row r="5" spans="2:10" ht="15">
      <c r="B5" t="s">
        <v>11</v>
      </c>
      <c r="C5" t="s">
        <v>134</v>
      </c>
      <c r="D5" t="s">
        <v>137</v>
      </c>
      <c r="G5" t="s">
        <v>11</v>
      </c>
      <c r="H5" t="s">
        <v>134</v>
      </c>
      <c r="I5" t="s">
        <v>137</v>
      </c>
      <c r="J5" t="s">
        <v>140</v>
      </c>
    </row>
    <row r="7" spans="1:9" ht="15">
      <c r="A7" t="s">
        <v>129</v>
      </c>
      <c r="B7" t="s">
        <v>135</v>
      </c>
      <c r="C7">
        <v>10</v>
      </c>
      <c r="D7">
        <v>5</v>
      </c>
      <c r="F7" t="s">
        <v>129</v>
      </c>
      <c r="G7" t="s">
        <v>135</v>
      </c>
      <c r="H7">
        <v>10</v>
      </c>
      <c r="I7">
        <v>5</v>
      </c>
    </row>
    <row r="8" spans="1:9" ht="15">
      <c r="A8" t="s">
        <v>130</v>
      </c>
      <c r="B8" t="s">
        <v>136</v>
      </c>
      <c r="C8">
        <v>12</v>
      </c>
      <c r="D8">
        <v>18</v>
      </c>
      <c r="F8" t="s">
        <v>130</v>
      </c>
      <c r="G8" t="s">
        <v>136</v>
      </c>
      <c r="H8">
        <v>12</v>
      </c>
      <c r="I8">
        <v>18</v>
      </c>
    </row>
    <row r="9" spans="1:9" ht="15">
      <c r="A9" t="s">
        <v>131</v>
      </c>
      <c r="B9" s="216">
        <v>1</v>
      </c>
      <c r="C9">
        <v>12</v>
      </c>
      <c r="D9">
        <v>12</v>
      </c>
      <c r="F9" t="s">
        <v>132</v>
      </c>
      <c r="G9" s="216">
        <v>2</v>
      </c>
      <c r="H9">
        <v>14</v>
      </c>
      <c r="I9">
        <v>28</v>
      </c>
    </row>
    <row r="10" spans="1:7" ht="15">
      <c r="A10" t="s">
        <v>132</v>
      </c>
      <c r="B10" s="216">
        <v>1</v>
      </c>
      <c r="C10">
        <v>14</v>
      </c>
      <c r="D10">
        <v>14</v>
      </c>
      <c r="G10" s="216"/>
    </row>
    <row r="12" spans="3:9" ht="15">
      <c r="C12" t="s">
        <v>141</v>
      </c>
      <c r="D12">
        <f>AVERAGE(D7:D10)</f>
        <v>12.25</v>
      </c>
      <c r="H12" t="s">
        <v>141</v>
      </c>
      <c r="I12">
        <f>(I7+I8+I9)/4</f>
        <v>12.75</v>
      </c>
    </row>
    <row r="15" spans="1:10" ht="15">
      <c r="A15" s="217" t="s">
        <v>143</v>
      </c>
      <c r="B15" s="217"/>
      <c r="C15" s="217"/>
      <c r="D15" s="217"/>
      <c r="E15" s="217"/>
      <c r="F15" s="217" t="s">
        <v>142</v>
      </c>
      <c r="G15" s="217"/>
      <c r="H15" s="217"/>
      <c r="I15" s="217"/>
      <c r="J15" s="217"/>
    </row>
  </sheetData>
  <sheetProtection/>
  <printOptions/>
  <pageMargins left="0.75" right="0.75" top="1" bottom="1" header="0.4921259845" footer="0.4921259845"/>
  <pageSetup fitToHeight="1" fitToWidth="1" horizontalDpi="200" verticalDpi="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Dominique AUGUSTE</cp:lastModifiedBy>
  <cp:lastPrinted>2012-11-25T07:54:10Z</cp:lastPrinted>
  <dcterms:created xsi:type="dcterms:W3CDTF">2012-01-12T08:54:10Z</dcterms:created>
  <dcterms:modified xsi:type="dcterms:W3CDTF">2012-11-25T08:04:18Z</dcterms:modified>
  <cp:category/>
  <cp:version/>
  <cp:contentType/>
  <cp:contentStatus/>
</cp:coreProperties>
</file>